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00" activeTab="0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</sheets>
  <definedNames>
    <definedName name="_xlnm.Print_Area" localSheetId="2">'BRPL'!$A$1:$S$185</definedName>
    <definedName name="_xlnm.Print_Area" localSheetId="1">'BYPL'!$A$1:$Q$170</definedName>
    <definedName name="_xlnm.Print_Area" localSheetId="7">'FINAL EX. SUMMARY'!$A$1:$Q$41</definedName>
    <definedName name="_xlnm.Print_Area" localSheetId="4">'MES'!$A$1:$Q$60</definedName>
    <definedName name="_xlnm.Print_Area" localSheetId="0">'NDPL'!$A$1:$Q$163</definedName>
    <definedName name="_xlnm.Print_Area" localSheetId="8">'PRAGATI'!$A$1:$Q$25</definedName>
    <definedName name="_xlnm.Print_Area" localSheetId="5">'ROHTAK ROAD'!$A$1:$Q$45</definedName>
  </definedNames>
  <calcPr fullCalcOnLoad="1"/>
</workbook>
</file>

<file path=xl/sharedStrings.xml><?xml version="1.0" encoding="utf-8"?>
<sst xmlns="http://schemas.openxmlformats.org/spreadsheetml/2006/main" count="1565" uniqueCount="452">
  <si>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</si>
  <si>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</si>
  <si>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</si>
  <si>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</si>
  <si>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</si>
  <si>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</si>
  <si>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</si>
  <si>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</si>
  <si>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</si>
  <si>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</si>
  <si>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</si>
  <si>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</si>
  <si>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</si>
  <si>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</si>
  <si>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</si>
  <si>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</si>
  <si>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</si>
  <si>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</si>
  <si>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</si>
  <si>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</si>
  <si>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</si>
  <si>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</si>
  <si>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</si>
  <si>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</si>
  <si>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</si>
  <si>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</si>
  <si>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</si>
  <si>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NARELA</t>
  </si>
  <si>
    <t>NARAINA</t>
  </si>
  <si>
    <t>O/G REWARI LINE 1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</si>
  <si>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</si>
  <si>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</si>
  <si>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</si>
  <si>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</si>
  <si>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</si>
  <si>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</si>
  <si>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</si>
  <si>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</si>
  <si>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</si>
  <si>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</si>
  <si>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</si>
  <si>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</si>
  <si>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</si>
  <si>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</si>
  <si>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</si>
  <si>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</si>
  <si>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</si>
  <si>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</si>
  <si>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</si>
  <si>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</si>
  <si>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</si>
  <si>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</si>
  <si>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</si>
  <si>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</si>
  <si>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</si>
  <si>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</si>
  <si>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</si>
  <si>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</si>
  <si>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</si>
  <si>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</si>
  <si>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</si>
  <si>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</si>
  <si>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</si>
  <si>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</si>
  <si>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</si>
  <si>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</si>
  <si>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</si>
  <si>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</si>
  <si>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</si>
  <si>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</si>
  <si>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</si>
  <si>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</si>
  <si>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</si>
  <si>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</si>
  <si>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</si>
  <si>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</si>
  <si>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</si>
  <si>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</si>
  <si>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</si>
  <si>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</si>
  <si>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</si>
  <si>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</si>
  <si>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</si>
  <si>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</si>
  <si>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</si>
  <si>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</si>
  <si>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</si>
  <si>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</si>
  <si>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</si>
  <si>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</si>
  <si>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</si>
  <si>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</si>
  <si>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</si>
  <si>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</si>
  <si>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</si>
  <si>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</si>
  <si>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</si>
  <si>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</si>
  <si>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</si>
  <si>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</si>
  <si>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</si>
  <si>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</si>
  <si>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</si>
  <si>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</si>
  <si>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</si>
  <si>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</si>
  <si>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</si>
  <si>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</si>
  <si>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</si>
  <si>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</si>
  <si>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</si>
  <si>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</si>
  <si>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</si>
  <si>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</si>
  <si>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</si>
  <si>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</si>
  <si>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</si>
  <si>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</si>
  <si>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</si>
  <si>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</si>
  <si>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</si>
  <si>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</si>
  <si>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</si>
  <si>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</si>
  <si>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</si>
  <si>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</si>
  <si>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</si>
  <si>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</si>
  <si>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</si>
  <si>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</si>
  <si>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</si>
  <si>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</si>
  <si>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</si>
  <si>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</si>
  <si>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</si>
  <si>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</si>
  <si>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</si>
  <si>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</si>
  <si>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</si>
  <si>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</si>
  <si>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</si>
  <si>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</si>
  <si>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</si>
  <si>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</si>
  <si>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</si>
  <si>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</si>
  <si>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</si>
  <si>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</si>
  <si>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</si>
  <si>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</si>
  <si>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</si>
  <si>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</si>
  <si>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</si>
  <si>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</si>
  <si>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</si>
  <si>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</si>
  <si>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</si>
  <si>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</si>
  <si>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</si>
  <si>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</si>
  <si>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</si>
  <si>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</si>
  <si>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</si>
  <si>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</si>
  <si>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</si>
  <si>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</si>
  <si>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</si>
  <si>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</si>
  <si>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</si>
  <si>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</si>
  <si>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</si>
  <si>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</si>
  <si>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</si>
  <si>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</si>
  <si>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</si>
  <si>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</si>
  <si>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</si>
  <si>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</si>
  <si>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</si>
  <si>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</si>
  <si>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</si>
  <si>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</si>
  <si>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</si>
  <si>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</si>
  <si>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</si>
  <si>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</si>
  <si>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</si>
  <si>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</si>
  <si>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</si>
  <si>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</si>
  <si>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</si>
  <si>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</si>
  <si>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</si>
  <si>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</si>
  <si>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</si>
  <si>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</si>
  <si>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</si>
  <si>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</si>
  <si>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</si>
  <si>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</si>
  <si>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</si>
  <si>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</si>
  <si>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</si>
  <si>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</si>
  <si>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</si>
  <si>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</si>
  <si>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</si>
  <si>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</si>
  <si>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</si>
  <si>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</si>
  <si>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</si>
  <si>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</si>
  <si>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</si>
  <si>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</si>
  <si>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</si>
  <si>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</si>
  <si>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</si>
  <si>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</si>
  <si>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</si>
  <si>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</si>
  <si>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</si>
  <si>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</si>
  <si>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</si>
  <si>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</si>
  <si>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</si>
  <si>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</si>
  <si>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</si>
  <si>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</si>
  <si>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</si>
  <si>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</si>
  <si>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</si>
  <si>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</si>
  <si>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</si>
  <si>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</si>
  <si>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</si>
  <si>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</si>
  <si>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</si>
  <si>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</si>
  <si>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</si>
  <si>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</si>
  <si>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</si>
  <si>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</si>
  <si>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</si>
  <si>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</si>
  <si>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</si>
  <si>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</si>
  <si>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</si>
  <si>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</si>
  <si>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</si>
  <si>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</si>
  <si>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</si>
  <si>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</si>
  <si>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</si>
  <si>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</si>
  <si>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</si>
  <si>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</si>
  <si>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</si>
  <si>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</si>
  <si>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</si>
  <si>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</si>
  <si>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</si>
  <si>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</si>
  <si>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</si>
  <si>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</si>
  <si>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</si>
  <si>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</si>
  <si>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</si>
  <si>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</si>
  <si>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</si>
  <si>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</si>
  <si>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</si>
  <si>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</si>
  <si>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</si>
  <si>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</si>
  <si>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</si>
  <si>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</si>
  <si>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</si>
  <si>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</si>
  <si>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</si>
  <si>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</si>
  <si>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</si>
  <si>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</si>
  <si>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</si>
  <si>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</si>
  <si>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</si>
  <si>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</si>
  <si>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</si>
  <si>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</si>
  <si>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</si>
  <si>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</si>
  <si>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</si>
  <si>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</si>
  <si>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</si>
  <si>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</si>
  <si>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</si>
  <si>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</si>
  <si>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</si>
  <si>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</si>
  <si>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</si>
  <si>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</si>
  <si>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</si>
  <si>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</si>
  <si>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</si>
  <si>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</si>
  <si>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</si>
  <si>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</si>
  <si>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</si>
  <si>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</si>
  <si>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</si>
  <si>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</si>
  <si>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</si>
  <si>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</si>
  <si>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</si>
  <si>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</si>
  <si>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</si>
  <si>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</si>
  <si>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</si>
  <si>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</si>
  <si>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</si>
  <si>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</si>
  <si>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</si>
  <si>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</si>
  <si>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</si>
  <si>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</si>
  <si>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</si>
  <si>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</si>
  <si>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</si>
  <si>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</si>
  <si>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</si>
  <si>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</si>
  <si>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</si>
  <si>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</si>
  <si>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</si>
  <si>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</si>
  <si>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</si>
  <si>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</si>
  <si>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</si>
  <si>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</si>
  <si>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</si>
  <si>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</si>
  <si>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</si>
  <si>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</si>
  <si>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</si>
  <si>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</si>
  <si>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</si>
  <si>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</si>
  <si>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</si>
  <si>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</si>
  <si>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</si>
  <si>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</si>
  <si>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</si>
  <si>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</si>
  <si>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</si>
  <si>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</si>
  <si>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</si>
  <si>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</si>
  <si>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</si>
  <si>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</si>
  <si>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</si>
  <si>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</si>
  <si>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</si>
  <si>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</si>
  <si>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</si>
  <si>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</si>
  <si>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</si>
  <si>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</si>
  <si>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</si>
  <si>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</si>
  <si>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</si>
  <si>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</si>
  <si>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</si>
  <si>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</si>
  <si>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</si>
  <si>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</si>
  <si>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</si>
  <si>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</si>
  <si>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</si>
  <si>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</si>
  <si>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</si>
  <si>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</si>
  <si>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</si>
  <si>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</si>
  <si>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</si>
  <si>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</si>
  <si>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</si>
  <si>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</si>
  <si>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</si>
  <si>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</si>
  <si>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</si>
  <si>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</si>
  <si>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</si>
  <si>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</si>
  <si>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</si>
  <si>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</si>
  <si>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</si>
  <si>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</si>
  <si>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</si>
  <si>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</si>
  <si>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</si>
  <si>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</si>
  <si>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</si>
  <si>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</si>
  <si>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</si>
  <si>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</si>
  <si>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</si>
  <si>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</si>
  <si>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</si>
  <si>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</si>
  <si>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</si>
  <si>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</si>
  <si>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</si>
  <si>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</si>
  <si>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</si>
  <si>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</si>
  <si>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</si>
  <si>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Note :Sharing taken from wk-36 abt bill 2014-15</t>
  </si>
  <si>
    <t>TX-3</t>
  </si>
  <si>
    <t>TX.-2 (66KV)</t>
  </si>
  <si>
    <t>Pandav Nagar</t>
  </si>
  <si>
    <t>w.e.f 28/05/2015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</si>
  <si>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</si>
  <si>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</si>
  <si>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</si>
  <si>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</si>
  <si>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</si>
  <si>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</si>
  <si>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</si>
  <si>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</si>
  <si>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</si>
  <si>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</si>
  <si>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PEERGARHI - 1 (L-9)</t>
  </si>
  <si>
    <t>PEERGARHI - 2(L-10)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</si>
  <si>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</si>
  <si>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</si>
  <si>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</si>
  <si>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</si>
  <si>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</si>
  <si>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</si>
  <si>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w.e.f 04/08/2015</t>
  </si>
  <si>
    <t>MF Change</t>
  </si>
  <si>
    <t xml:space="preserve">Assessment </t>
  </si>
  <si>
    <t>Assessment</t>
  </si>
  <si>
    <t>w.e.f 14/10/2015</t>
  </si>
  <si>
    <t>FINAL READING 01/12/2015</t>
  </si>
  <si>
    <t>INTIAL READING 01/11/2015</t>
  </si>
  <si>
    <t>November-2015</t>
  </si>
  <si>
    <t xml:space="preserve">                           PERIOD 1st November-2015 TO 1st  December-2015 </t>
  </si>
  <si>
    <t>w.e.f 09/10/2015</t>
  </si>
  <si>
    <t>Data till 02/11</t>
  </si>
  <si>
    <t>Check Meter Data</t>
  </si>
  <si>
    <t>Assessment last month</t>
  </si>
  <si>
    <t>Assessment for last month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</si>
</sst>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"/>
    <numFmt numFmtId="171" formatCode="0.000"/>
    <numFmt numFmtId="172" formatCode="0.0"/>
    <numFmt numFmtId="173" formatCode="0.00000"/>
    <numFmt numFmtId="174" formatCode="0.0000000"/>
    <numFmt numFmtId="175" formatCode="0.000000"/>
    <numFmt numFmtId="176" formatCode="0_);\(0\)"/>
    <numFmt numFmtId="177" formatCode="[$-409]h:mm:ss\ AM/PM"/>
    <numFmt numFmtId="178" formatCode="[$-409]dddd\,\ mmmm\ dd\,\ yyyy"/>
    <numFmt numFmtId="179" formatCode="0.000_);\(0.000\)"/>
  </numFmts>
  <fonts count="105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0" applyNumberFormat="0" applyBorder="0" applyAlignment="0" applyProtection="0"/>
    <xf numFmtId="0" fontId="90" fillId="27" borderId="1" applyNumberFormat="0" applyAlignment="0" applyProtection="0"/>
    <xf numFmtId="0" fontId="9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7" fillId="30" borderId="1" applyNumberFormat="0" applyAlignment="0" applyProtection="0"/>
    <xf numFmtId="0" fontId="98" fillId="0" borderId="6" applyNumberFormat="0" applyFill="0" applyAlignment="0" applyProtection="0"/>
    <xf numFmtId="0" fontId="99" fillId="31" borderId="0" applyNumberFormat="0" applyBorder="0" applyAlignment="0" applyProtection="0"/>
    <xf numFmtId="0" fontId="0" fillId="32" borderId="7" applyNumberFormat="0" applyFont="0" applyAlignment="0" applyProtection="0"/>
    <xf numFmtId="0" fontId="100" fillId="27" borderId="8" applyNumberFormat="0" applyAlignment="0" applyProtection="0"/>
    <xf numFmtId="9" fontId="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</cellStyleXfs>
  <cellXfs count="772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0" fillId="0" borderId="25" xfId="0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0" fillId="0" borderId="15" xfId="0" applyBorder="1" applyAlignment="1">
      <alignment/>
    </xf>
    <xf numFmtId="170" fontId="4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25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0" fontId="2" fillId="0" borderId="0" xfId="0" applyNumberFormat="1" applyFont="1" applyFill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0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2" fontId="4" fillId="0" borderId="17" xfId="0" applyNumberFormat="1" applyFont="1" applyFill="1" applyBorder="1" applyAlignment="1">
      <alignment horizontal="left" wrapText="1"/>
    </xf>
    <xf numFmtId="2" fontId="4" fillId="0" borderId="17" xfId="0" applyNumberFormat="1" applyFont="1" applyFill="1" applyBorder="1" applyAlignment="1">
      <alignment horizontal="left"/>
    </xf>
    <xf numFmtId="170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71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70" fontId="7" fillId="0" borderId="21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25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right" vertical="top"/>
    </xf>
    <xf numFmtId="49" fontId="19" fillId="0" borderId="0" xfId="0" applyNumberFormat="1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6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70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70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70" fontId="2" fillId="0" borderId="25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0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0" fontId="28" fillId="0" borderId="0" xfId="0" applyNumberFormat="1" applyFont="1" applyBorder="1" applyAlignment="1">
      <alignment/>
    </xf>
    <xf numFmtId="170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0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0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17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31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170" fontId="41" fillId="0" borderId="0" xfId="0" applyNumberFormat="1" applyFont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1" xfId="0" applyBorder="1" applyAlignment="1">
      <alignment vertical="center"/>
    </xf>
    <xf numFmtId="170" fontId="2" fillId="0" borderId="21" xfId="0" applyNumberFormat="1" applyFont="1" applyBorder="1" applyAlignment="1">
      <alignment/>
    </xf>
    <xf numFmtId="0" fontId="0" fillId="0" borderId="24" xfId="0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1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45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34" fillId="0" borderId="40" xfId="0" applyFont="1" applyBorder="1" applyAlignment="1">
      <alignment/>
    </xf>
    <xf numFmtId="0" fontId="40" fillId="0" borderId="4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70" fontId="19" fillId="0" borderId="15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0" fontId="21" fillId="0" borderId="15" xfId="0" applyNumberFormat="1" applyFont="1" applyFill="1" applyBorder="1" applyAlignment="1">
      <alignment/>
    </xf>
    <xf numFmtId="170" fontId="21" fillId="0" borderId="15" xfId="0" applyNumberFormat="1" applyFont="1" applyFill="1" applyBorder="1" applyAlignment="1">
      <alignment horizontal="center"/>
    </xf>
    <xf numFmtId="170" fontId="21" fillId="0" borderId="25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0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0" fontId="4" fillId="0" borderId="11" xfId="0" applyNumberFormat="1" applyFont="1" applyFill="1" applyBorder="1" applyAlignment="1">
      <alignment horizontal="center"/>
    </xf>
    <xf numFmtId="170" fontId="17" fillId="0" borderId="11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170" fontId="4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170" fontId="47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7" xfId="0" applyNumberFormat="1" applyFont="1" applyFill="1" applyBorder="1" applyAlignment="1">
      <alignment/>
    </xf>
    <xf numFmtId="1" fontId="19" fillId="0" borderId="17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0" fontId="19" fillId="0" borderId="31" xfId="0" applyFont="1" applyBorder="1" applyAlignment="1">
      <alignment/>
    </xf>
    <xf numFmtId="2" fontId="49" fillId="0" borderId="15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0" fontId="49" fillId="0" borderId="0" xfId="0" applyFont="1" applyAlignment="1">
      <alignment/>
    </xf>
    <xf numFmtId="0" fontId="50" fillId="0" borderId="18" xfId="0" applyFont="1" applyBorder="1" applyAlignment="1">
      <alignment horizontal="center" vertical="center" wrapText="1"/>
    </xf>
    <xf numFmtId="2" fontId="49" fillId="0" borderId="14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50" fillId="0" borderId="0" xfId="0" applyFont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49" fillId="0" borderId="11" xfId="0" applyFont="1" applyBorder="1" applyAlignment="1">
      <alignment/>
    </xf>
    <xf numFmtId="1" fontId="49" fillId="0" borderId="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15" fillId="0" borderId="0" xfId="0" applyFont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Border="1" applyAlignment="1">
      <alignment/>
    </xf>
    <xf numFmtId="170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15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0" fontId="31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0" fontId="25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20" fillId="0" borderId="0" xfId="0" applyNumberFormat="1" applyFont="1" applyAlignment="1">
      <alignment/>
    </xf>
    <xf numFmtId="17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7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49" fontId="19" fillId="0" borderId="0" xfId="0" applyNumberFormat="1" applyFont="1" applyAlignment="1">
      <alignment/>
    </xf>
    <xf numFmtId="49" fontId="19" fillId="0" borderId="17" xfId="0" applyNumberFormat="1" applyFont="1" applyBorder="1" applyAlignment="1">
      <alignment/>
    </xf>
    <xf numFmtId="2" fontId="15" fillId="0" borderId="17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/>
    </xf>
    <xf numFmtId="170" fontId="23" fillId="0" borderId="0" xfId="0" applyNumberFormat="1" applyFont="1" applyFill="1" applyBorder="1" applyAlignment="1">
      <alignment horizontal="center"/>
    </xf>
    <xf numFmtId="0" fontId="3" fillId="0" borderId="24" xfId="0" applyFont="1" applyBorder="1" applyAlignment="1">
      <alignment/>
    </xf>
    <xf numFmtId="0" fontId="59" fillId="0" borderId="28" xfId="0" applyFont="1" applyBorder="1" applyAlignment="1">
      <alignment/>
    </xf>
    <xf numFmtId="0" fontId="17" fillId="0" borderId="28" xfId="0" applyFont="1" applyBorder="1" applyAlignment="1">
      <alignment/>
    </xf>
    <xf numFmtId="0" fontId="60" fillId="0" borderId="28" xfId="0" applyFont="1" applyBorder="1" applyAlignment="1">
      <alignment/>
    </xf>
    <xf numFmtId="0" fontId="61" fillId="0" borderId="0" xfId="0" applyFont="1" applyBorder="1" applyAlignment="1">
      <alignment/>
    </xf>
    <xf numFmtId="0" fontId="39" fillId="0" borderId="0" xfId="0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7" fillId="0" borderId="0" xfId="0" applyNumberFormat="1" applyFont="1" applyBorder="1" applyAlignment="1">
      <alignment horizontal="center" shrinkToFit="1"/>
    </xf>
    <xf numFmtId="0" fontId="61" fillId="0" borderId="23" xfId="0" applyFont="1" applyBorder="1" applyAlignment="1">
      <alignment/>
    </xf>
    <xf numFmtId="0" fontId="39" fillId="0" borderId="23" xfId="0" applyFont="1" applyBorder="1" applyAlignment="1">
      <alignment/>
    </xf>
    <xf numFmtId="0" fontId="20" fillId="0" borderId="23" xfId="0" applyFont="1" applyBorder="1" applyAlignment="1">
      <alignment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70" fontId="63" fillId="0" borderId="24" xfId="0" applyNumberFormat="1" applyFont="1" applyFill="1" applyBorder="1" applyAlignment="1">
      <alignment horizontal="center"/>
    </xf>
    <xf numFmtId="0" fontId="0" fillId="0" borderId="31" xfId="0" applyFont="1" applyBorder="1" applyAlignment="1">
      <alignment shrinkToFit="1"/>
    </xf>
    <xf numFmtId="0" fontId="49" fillId="0" borderId="14" xfId="0" applyFont="1" applyFill="1" applyBorder="1" applyAlignment="1">
      <alignment horizontal="center"/>
    </xf>
    <xf numFmtId="0" fontId="0" fillId="0" borderId="31" xfId="0" applyBorder="1" applyAlignment="1">
      <alignment wrapText="1"/>
    </xf>
    <xf numFmtId="0" fontId="16" fillId="0" borderId="31" xfId="0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12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" fontId="49" fillId="0" borderId="15" xfId="0" applyNumberFormat="1" applyFont="1" applyFill="1" applyBorder="1" applyAlignment="1">
      <alignment horizontal="center"/>
    </xf>
    <xf numFmtId="0" fontId="65" fillId="0" borderId="28" xfId="0" applyFont="1" applyBorder="1" applyAlignment="1">
      <alignment horizontal="left"/>
    </xf>
    <xf numFmtId="0" fontId="23" fillId="0" borderId="2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" fontId="45" fillId="0" borderId="0" xfId="0" applyNumberFormat="1" applyFont="1" applyFill="1" applyAlignment="1">
      <alignment horizontal="center"/>
    </xf>
    <xf numFmtId="1" fontId="45" fillId="0" borderId="0" xfId="0" applyNumberFormat="1" applyFont="1" applyAlignment="1">
      <alignment horizontal="center"/>
    </xf>
    <xf numFmtId="2" fontId="45" fillId="0" borderId="0" xfId="0" applyNumberFormat="1" applyFont="1" applyAlignment="1">
      <alignment/>
    </xf>
    <xf numFmtId="1" fontId="45" fillId="0" borderId="0" xfId="0" applyNumberFormat="1" applyFont="1" applyAlignment="1">
      <alignment horizontal="left"/>
    </xf>
    <xf numFmtId="1" fontId="45" fillId="0" borderId="0" xfId="0" applyNumberFormat="1" applyFont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2" fontId="21" fillId="0" borderId="11" xfId="0" applyNumberFormat="1" applyFont="1" applyBorder="1" applyAlignment="1">
      <alignment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37" fillId="0" borderId="0" xfId="0" applyFont="1" applyBorder="1" applyAlignment="1">
      <alignment/>
    </xf>
    <xf numFmtId="170" fontId="21" fillId="0" borderId="0" xfId="0" applyNumberFormat="1" applyFont="1" applyAlignment="1">
      <alignment horizontal="center"/>
    </xf>
    <xf numFmtId="170" fontId="17" fillId="0" borderId="0" xfId="0" applyNumberFormat="1" applyFont="1" applyAlignment="1">
      <alignment horizontal="center"/>
    </xf>
    <xf numFmtId="170" fontId="50" fillId="0" borderId="0" xfId="0" applyNumberFormat="1" applyFont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170" fontId="17" fillId="0" borderId="24" xfId="0" applyNumberFormat="1" applyFont="1" applyBorder="1" applyAlignment="1">
      <alignment horizontal="center"/>
    </xf>
    <xf numFmtId="170" fontId="23" fillId="0" borderId="0" xfId="0" applyNumberFormat="1" applyFont="1" applyBorder="1" applyAlignment="1">
      <alignment horizontal="center" vertical="center"/>
    </xf>
    <xf numFmtId="170" fontId="21" fillId="0" borderId="17" xfId="0" applyNumberFormat="1" applyFont="1" applyFill="1" applyBorder="1" applyAlignment="1">
      <alignment horizontal="center" vertical="center"/>
    </xf>
    <xf numFmtId="170" fontId="21" fillId="0" borderId="24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15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70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179" fontId="0" fillId="0" borderId="13" xfId="0" applyNumberFormat="1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179" fontId="4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1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79" fontId="13" fillId="0" borderId="0" xfId="0" applyNumberFormat="1" applyFont="1" applyAlignment="1">
      <alignment/>
    </xf>
    <xf numFmtId="179" fontId="23" fillId="0" borderId="0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1" fontId="0" fillId="0" borderId="14" xfId="0" applyNumberFormat="1" applyBorder="1" applyAlignment="1">
      <alignment vertical="center"/>
    </xf>
    <xf numFmtId="171" fontId="0" fillId="0" borderId="15" xfId="0" applyNumberFormat="1" applyBorder="1" applyAlignment="1">
      <alignment horizontal="center" vertical="center"/>
    </xf>
    <xf numFmtId="171" fontId="4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1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0" fillId="0" borderId="25" xfId="0" applyNumberFormat="1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171" fontId="0" fillId="0" borderId="0" xfId="0" applyNumberFormat="1" applyAlignment="1">
      <alignment vertical="center"/>
    </xf>
    <xf numFmtId="171" fontId="21" fillId="0" borderId="0" xfId="0" applyNumberFormat="1" applyFont="1" applyBorder="1" applyAlignment="1">
      <alignment horizontal="center" vertical="center"/>
    </xf>
    <xf numFmtId="171" fontId="13" fillId="0" borderId="0" xfId="0" applyNumberFormat="1" applyFont="1" applyAlignment="1">
      <alignment/>
    </xf>
    <xf numFmtId="171" fontId="23" fillId="0" borderId="0" xfId="0" applyNumberFormat="1" applyFont="1" applyBorder="1" applyAlignment="1">
      <alignment horizontal="center" vertical="center"/>
    </xf>
    <xf numFmtId="171" fontId="17" fillId="0" borderId="0" xfId="0" applyNumberFormat="1" applyFont="1" applyBorder="1" applyAlignment="1">
      <alignment horizontal="center" vertical="center"/>
    </xf>
    <xf numFmtId="171" fontId="21" fillId="0" borderId="0" xfId="0" applyNumberFormat="1" applyFont="1" applyAlignment="1">
      <alignment horizontal="center" vertical="center"/>
    </xf>
    <xf numFmtId="171" fontId="45" fillId="0" borderId="0" xfId="0" applyNumberFormat="1" applyFont="1" applyAlignment="1">
      <alignment vertical="center"/>
    </xf>
    <xf numFmtId="171" fontId="21" fillId="0" borderId="0" xfId="0" applyNumberFormat="1" applyFont="1" applyBorder="1" applyAlignment="1">
      <alignment vertical="center"/>
    </xf>
    <xf numFmtId="171" fontId="45" fillId="0" borderId="0" xfId="0" applyNumberFormat="1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31" xfId="0" applyFont="1" applyBorder="1" applyAlignment="1">
      <alignment wrapText="1"/>
    </xf>
    <xf numFmtId="0" fontId="7" fillId="0" borderId="31" xfId="0" applyFont="1" applyBorder="1" applyAlignment="1">
      <alignment wrapText="1"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left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vertical="top"/>
    </xf>
    <xf numFmtId="2" fontId="0" fillId="0" borderId="17" xfId="0" applyNumberFormat="1" applyFont="1" applyFill="1" applyBorder="1" applyAlignment="1">
      <alignment vertical="center"/>
    </xf>
    <xf numFmtId="1" fontId="0" fillId="0" borderId="25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1" xfId="0" applyFont="1" applyFill="1" applyBorder="1" applyAlignment="1">
      <alignment wrapText="1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16" fillId="0" borderId="31" xfId="0" applyFont="1" applyFill="1" applyBorder="1" applyAlignment="1">
      <alignment/>
    </xf>
    <xf numFmtId="0" fontId="35" fillId="0" borderId="24" xfId="0" applyFont="1" applyBorder="1" applyAlignment="1">
      <alignment/>
    </xf>
    <xf numFmtId="0" fontId="38" fillId="0" borderId="24" xfId="0" applyFont="1" applyBorder="1" applyAlignment="1">
      <alignment/>
    </xf>
    <xf numFmtId="170" fontId="46" fillId="0" borderId="24" xfId="0" applyNumberFormat="1" applyFont="1" applyBorder="1" applyAlignment="1">
      <alignment horizontal="center" shrinkToFit="1"/>
    </xf>
    <xf numFmtId="0" fontId="0" fillId="0" borderId="24" xfId="0" applyFont="1" applyBorder="1" applyAlignment="1">
      <alignment/>
    </xf>
    <xf numFmtId="0" fontId="35" fillId="0" borderId="33" xfId="0" applyFont="1" applyBorder="1" applyAlignment="1">
      <alignment horizontal="left"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49" fontId="49" fillId="0" borderId="0" xfId="0" applyNumberFormat="1" applyFont="1" applyAlignment="1">
      <alignment horizontal="right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31" xfId="0" applyFont="1" applyFill="1" applyBorder="1" applyAlignment="1">
      <alignment wrapText="1"/>
    </xf>
    <xf numFmtId="0" fontId="4" fillId="0" borderId="31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171" fontId="49" fillId="0" borderId="0" xfId="0" applyNumberFormat="1" applyFont="1" applyFill="1" applyBorder="1" applyAlignment="1">
      <alignment horizontal="center"/>
    </xf>
    <xf numFmtId="0" fontId="0" fillId="0" borderId="31" xfId="0" applyFill="1" applyBorder="1" applyAlignment="1">
      <alignment horizontal="center" wrapText="1"/>
    </xf>
    <xf numFmtId="0" fontId="0" fillId="0" borderId="31" xfId="0" applyFont="1" applyFill="1" applyBorder="1" applyAlignment="1">
      <alignment/>
    </xf>
    <xf numFmtId="2" fontId="19" fillId="0" borderId="0" xfId="0" applyNumberFormat="1" applyFont="1" applyFill="1" applyBorder="1" applyAlignment="1">
      <alignment vertical="center"/>
    </xf>
    <xf numFmtId="0" fontId="19" fillId="0" borderId="31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179" fontId="45" fillId="0" borderId="0" xfId="0" applyNumberFormat="1" applyFont="1" applyFill="1" applyBorder="1" applyAlignment="1">
      <alignment horizontal="center" vertical="center"/>
    </xf>
    <xf numFmtId="171" fontId="45" fillId="0" borderId="15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19" fillId="0" borderId="31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wrapText="1"/>
    </xf>
    <xf numFmtId="0" fontId="0" fillId="33" borderId="0" xfId="0" applyFill="1" applyAlignment="1">
      <alignment/>
    </xf>
    <xf numFmtId="0" fontId="0" fillId="0" borderId="15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1" fontId="49" fillId="0" borderId="25" xfId="0" applyNumberFormat="1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2" fontId="104" fillId="0" borderId="0" xfId="0" applyNumberFormat="1" applyFont="1" applyFill="1" applyAlignment="1">
      <alignment horizontal="center"/>
    </xf>
    <xf numFmtId="1" fontId="19" fillId="0" borderId="17" xfId="0" applyNumberFormat="1" applyFont="1" applyFill="1" applyBorder="1" applyAlignment="1">
      <alignment horizontal="left"/>
    </xf>
    <xf numFmtId="1" fontId="0" fillId="0" borderId="17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 wrapText="1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24" fillId="0" borderId="31" xfId="0" applyFont="1" applyFill="1" applyBorder="1" applyAlignment="1">
      <alignment wrapText="1"/>
    </xf>
    <xf numFmtId="0" fontId="0" fillId="0" borderId="31" xfId="0" applyFont="1" applyFill="1" applyBorder="1" applyAlignment="1">
      <alignment shrinkToFit="1"/>
    </xf>
    <xf numFmtId="0" fontId="13" fillId="0" borderId="31" xfId="0" applyFont="1" applyFill="1" applyBorder="1" applyAlignment="1">
      <alignment/>
    </xf>
    <xf numFmtId="0" fontId="20" fillId="0" borderId="31" xfId="0" applyFont="1" applyFill="1" applyBorder="1" applyAlignment="1">
      <alignment/>
    </xf>
    <xf numFmtId="0" fontId="19" fillId="0" borderId="31" xfId="0" applyFont="1" applyFill="1" applyBorder="1" applyAlignment="1">
      <alignment horizontal="center"/>
    </xf>
    <xf numFmtId="0" fontId="49" fillId="0" borderId="25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/>
    </xf>
    <xf numFmtId="0" fontId="0" fillId="0" borderId="31" xfId="0" applyFill="1" applyBorder="1" applyAlignment="1">
      <alignment wrapText="1"/>
    </xf>
    <xf numFmtId="0" fontId="16" fillId="0" borderId="31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wrapText="1"/>
    </xf>
    <xf numFmtId="0" fontId="16" fillId="0" borderId="31" xfId="0" applyFont="1" applyFill="1" applyBorder="1" applyAlignment="1">
      <alignment/>
    </xf>
    <xf numFmtId="0" fontId="0" fillId="0" borderId="31" xfId="0" applyFill="1" applyBorder="1" applyAlignment="1">
      <alignment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/>
    </xf>
    <xf numFmtId="0" fontId="4" fillId="0" borderId="3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15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/>
    </xf>
    <xf numFmtId="0" fontId="34" fillId="0" borderId="0" xfId="0" applyFont="1" applyFill="1" applyAlignment="1">
      <alignment/>
    </xf>
    <xf numFmtId="1" fontId="19" fillId="0" borderId="15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19" fillId="0" borderId="31" xfId="0" applyFont="1" applyFill="1" applyBorder="1" applyAlignment="1">
      <alignment shrinkToFit="1"/>
    </xf>
    <xf numFmtId="2" fontId="49" fillId="0" borderId="0" xfId="0" applyNumberFormat="1" applyFont="1" applyFill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1" fontId="13" fillId="0" borderId="25" xfId="0" applyNumberFormat="1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/>
    </xf>
    <xf numFmtId="0" fontId="0" fillId="0" borderId="32" xfId="0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left"/>
    </xf>
    <xf numFmtId="172" fontId="13" fillId="0" borderId="15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1" fontId="13" fillId="0" borderId="17" xfId="0" applyNumberFormat="1" applyFont="1" applyFill="1" applyBorder="1" applyAlignment="1">
      <alignment horizontal="left"/>
    </xf>
    <xf numFmtId="0" fontId="19" fillId="0" borderId="3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3" fillId="0" borderId="31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2" fontId="4" fillId="0" borderId="0" xfId="0" applyNumberFormat="1" applyFont="1" applyFill="1" applyBorder="1" applyAlignment="1">
      <alignment horizontal="left" wrapText="1"/>
    </xf>
    <xf numFmtId="0" fontId="16" fillId="0" borderId="31" xfId="0" applyFont="1" applyFill="1" applyBorder="1" applyAlignment="1">
      <alignment wrapText="1"/>
    </xf>
    <xf numFmtId="2" fontId="20" fillId="0" borderId="0" xfId="0" applyNumberFormat="1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64" fillId="0" borderId="31" xfId="0" applyFont="1" applyFill="1" applyBorder="1" applyAlignment="1">
      <alignment vertical="center" wrapText="1"/>
    </xf>
    <xf numFmtId="2" fontId="19" fillId="0" borderId="0" xfId="0" applyNumberFormat="1" applyFont="1" applyFill="1" applyBorder="1" applyAlignment="1">
      <alignment horizontal="left"/>
    </xf>
    <xf numFmtId="170" fontId="19" fillId="0" borderId="15" xfId="0" applyNumberFormat="1" applyFont="1" applyFill="1" applyBorder="1" applyAlignment="1">
      <alignment horizontal="center" vertical="center"/>
    </xf>
    <xf numFmtId="172" fontId="45" fillId="0" borderId="15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0" fillId="0" borderId="32" xfId="0" applyFill="1" applyBorder="1" applyAlignment="1">
      <alignment wrapText="1"/>
    </xf>
    <xf numFmtId="0" fontId="0" fillId="0" borderId="1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4" xfId="0" applyFill="1" applyBorder="1" applyAlignment="1">
      <alignment horizontal="center" vertical="center"/>
    </xf>
    <xf numFmtId="49" fontId="19" fillId="0" borderId="30" xfId="0" applyNumberFormat="1" applyFont="1" applyFill="1" applyBorder="1" applyAlignment="1">
      <alignment horizontal="right" vertical="top"/>
    </xf>
    <xf numFmtId="49" fontId="19" fillId="0" borderId="31" xfId="0" applyNumberFormat="1" applyFont="1" applyFill="1" applyBorder="1" applyAlignment="1">
      <alignment horizontal="right" vertical="top"/>
    </xf>
    <xf numFmtId="49" fontId="4" fillId="0" borderId="31" xfId="0" applyNumberFormat="1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vertical="center"/>
    </xf>
    <xf numFmtId="0" fontId="0" fillId="0" borderId="32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3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1" fontId="0" fillId="0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left" wrapText="1"/>
    </xf>
    <xf numFmtId="1" fontId="49" fillId="0" borderId="0" xfId="0" applyNumberFormat="1" applyFont="1" applyFill="1" applyBorder="1" applyAlignment="1">
      <alignment horizontal="left"/>
    </xf>
    <xf numFmtId="1" fontId="19" fillId="0" borderId="17" xfId="0" applyNumberFormat="1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2" fontId="19" fillId="0" borderId="0" xfId="0" applyNumberFormat="1" applyFont="1" applyFill="1" applyAlignment="1">
      <alignment horizontal="left"/>
    </xf>
    <xf numFmtId="1" fontId="45" fillId="0" borderId="0" xfId="0" applyNumberFormat="1" applyFont="1" applyFill="1" applyAlignment="1">
      <alignment horizontal="left"/>
    </xf>
    <xf numFmtId="2" fontId="49" fillId="0" borderId="0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3"/>
  <sheetViews>
    <sheetView tabSelected="1" view="pageBreakPreview" zoomScale="60" workbookViewId="0" topLeftCell="A129">
      <selection activeCell="I2" sqref="I2"/>
    </sheetView>
  </sheetViews>
  <sheetFormatPr defaultColWidth="9.140625" defaultRowHeight="12.75"/>
  <cols>
    <col min="1" max="1" width="4.00390625" style="0" customWidth="1"/>
    <col min="2" max="2" width="26.57421875" style="0" customWidth="1"/>
    <col min="3" max="3" width="12.28125" style="0" customWidth="1"/>
    <col min="4" max="4" width="9.28125" style="0" customWidth="1"/>
    <col min="5" max="5" width="17.140625" style="0" customWidth="1"/>
    <col min="6" max="6" width="10.8515625" style="0" customWidth="1"/>
    <col min="7" max="7" width="13.8515625" style="0" customWidth="1"/>
    <col min="8" max="8" width="14.00390625" style="0" customWidth="1"/>
    <col min="9" max="9" width="10.57421875" style="0" customWidth="1"/>
    <col min="10" max="10" width="13.00390625" style="0" customWidth="1"/>
    <col min="11" max="11" width="11.57421875" style="0" customWidth="1"/>
    <col min="12" max="12" width="12.140625" style="0" customWidth="1"/>
    <col min="13" max="13" width="11.8515625" style="0" customWidth="1"/>
    <col min="14" max="14" width="10.421875" style="0" customWidth="1"/>
    <col min="15" max="15" width="10.7109375" style="0" customWidth="1"/>
    <col min="16" max="16" width="11.00390625" style="0" customWidth="1"/>
    <col min="17" max="17" width="24.8515625" style="0" customWidth="1"/>
  </cols>
  <sheetData>
    <row r="1" spans="1:17" ht="22.5" customHeight="1">
      <c r="A1" s="1" t="s">
        <v>240</v>
      </c>
      <c r="Q1" s="639" t="s">
        <v>445</v>
      </c>
    </row>
    <row r="2" spans="1:11" ht="15">
      <c r="A2" s="17" t="s">
        <v>241</v>
      </c>
      <c r="K2" s="93"/>
    </row>
    <row r="3" spans="1:8" ht="21" customHeight="1">
      <c r="A3" s="211" t="s">
        <v>0</v>
      </c>
      <c r="H3" s="4"/>
    </row>
    <row r="4" spans="1:16" ht="22.5" customHeight="1" thickBot="1">
      <c r="A4" s="211" t="s">
        <v>242</v>
      </c>
      <c r="G4" s="19"/>
      <c r="H4" s="19"/>
      <c r="I4" s="93" t="s">
        <v>400</v>
      </c>
      <c r="J4" s="19"/>
      <c r="K4" s="19"/>
      <c r="L4" s="19"/>
      <c r="M4" s="19"/>
      <c r="N4" s="93" t="s">
        <v>401</v>
      </c>
      <c r="O4" s="19"/>
      <c r="P4" s="19"/>
    </row>
    <row r="5" spans="1:17" s="5" customFormat="1" ht="52.5" customHeight="1" thickBot="1" thickTop="1">
      <c r="A5" s="94" t="s">
        <v>8</v>
      </c>
      <c r="B5" s="35" t="s">
        <v>9</v>
      </c>
      <c r="C5" s="36" t="s">
        <v>1</v>
      </c>
      <c r="D5" s="36" t="s">
        <v>2</v>
      </c>
      <c r="E5" s="36" t="s">
        <v>3</v>
      </c>
      <c r="F5" s="36" t="s">
        <v>10</v>
      </c>
      <c r="G5" s="38" t="s">
        <v>443</v>
      </c>
      <c r="H5" s="36" t="s">
        <v>444</v>
      </c>
      <c r="I5" s="36" t="s">
        <v>4</v>
      </c>
      <c r="J5" s="36" t="s">
        <v>5</v>
      </c>
      <c r="K5" s="37" t="s">
        <v>6</v>
      </c>
      <c r="L5" s="38" t="str">
        <f>G5</f>
        <v>FINAL READING 01/12/2015</v>
      </c>
      <c r="M5" s="36" t="str">
        <f>H5</f>
        <v>INTIAL READING 01/11/2015</v>
      </c>
      <c r="N5" s="36" t="s">
        <v>4</v>
      </c>
      <c r="O5" s="36" t="s">
        <v>5</v>
      </c>
      <c r="P5" s="37" t="s">
        <v>6</v>
      </c>
      <c r="Q5" s="37" t="s">
        <v>312</v>
      </c>
    </row>
    <row r="6" spans="1:12" ht="1.5" customHeight="1" hidden="1" thickTop="1">
      <c r="A6" s="8"/>
      <c r="B6" s="9"/>
      <c r="C6" s="8"/>
      <c r="D6" s="8"/>
      <c r="E6" s="8"/>
      <c r="F6" s="8"/>
      <c r="L6" s="25"/>
    </row>
    <row r="7" spans="1:17" ht="15.75" customHeight="1" thickTop="1">
      <c r="A7" s="332"/>
      <c r="B7" s="421" t="s">
        <v>14</v>
      </c>
      <c r="C7" s="403"/>
      <c r="D7" s="425"/>
      <c r="E7" s="425"/>
      <c r="F7" s="403"/>
      <c r="G7" s="409"/>
      <c r="H7" s="21"/>
      <c r="I7" s="21"/>
      <c r="J7" s="21"/>
      <c r="K7" s="227"/>
      <c r="L7" s="409"/>
      <c r="M7" s="21"/>
      <c r="N7" s="21"/>
      <c r="O7" s="21"/>
      <c r="P7" s="226"/>
      <c r="Q7" s="173"/>
    </row>
    <row r="8" spans="1:17" s="626" customFormat="1" ht="16.5" customHeight="1">
      <c r="A8" s="332">
        <v>1</v>
      </c>
      <c r="B8" s="420" t="s">
        <v>15</v>
      </c>
      <c r="C8" s="403">
        <v>4864925</v>
      </c>
      <c r="D8" s="424" t="s">
        <v>12</v>
      </c>
      <c r="E8" s="395" t="s">
        <v>349</v>
      </c>
      <c r="F8" s="403">
        <v>-1000</v>
      </c>
      <c r="G8" s="412">
        <v>974250</v>
      </c>
      <c r="H8" s="413">
        <v>975712</v>
      </c>
      <c r="I8" s="413">
        <f>G8-H8</f>
        <v>-1462</v>
      </c>
      <c r="J8" s="413">
        <f>$F8*I8</f>
        <v>1462000</v>
      </c>
      <c r="K8" s="417">
        <f>J8/1000000</f>
        <v>1.462</v>
      </c>
      <c r="L8" s="412">
        <v>995525</v>
      </c>
      <c r="M8" s="413">
        <v>995525</v>
      </c>
      <c r="N8" s="413">
        <f>L8-M8</f>
        <v>0</v>
      </c>
      <c r="O8" s="413">
        <f>$F8*N8</f>
        <v>0</v>
      </c>
      <c r="P8" s="417">
        <f>O8/1000000</f>
        <v>0</v>
      </c>
      <c r="Q8" s="687"/>
    </row>
    <row r="9" spans="1:17" s="626" customFormat="1" ht="16.5">
      <c r="A9" s="332">
        <v>2</v>
      </c>
      <c r="B9" s="420" t="s">
        <v>383</v>
      </c>
      <c r="C9" s="403">
        <v>4864976</v>
      </c>
      <c r="D9" s="424" t="s">
        <v>12</v>
      </c>
      <c r="E9" s="395" t="s">
        <v>349</v>
      </c>
      <c r="F9" s="403">
        <v>-1000</v>
      </c>
      <c r="G9" s="412">
        <v>1996</v>
      </c>
      <c r="H9" s="413">
        <v>302</v>
      </c>
      <c r="I9" s="413">
        <f>G9-H9</f>
        <v>1694</v>
      </c>
      <c r="J9" s="413">
        <f>$F9*I9</f>
        <v>-1694000</v>
      </c>
      <c r="K9" s="417">
        <f>J9/1000000</f>
        <v>-1.694</v>
      </c>
      <c r="L9" s="412">
        <v>170</v>
      </c>
      <c r="M9" s="413">
        <v>176</v>
      </c>
      <c r="N9" s="413">
        <f>L9-M9</f>
        <v>-6</v>
      </c>
      <c r="O9" s="413">
        <f>$F9*N9</f>
        <v>6000</v>
      </c>
      <c r="P9" s="417">
        <f>O9/1000000</f>
        <v>0.006</v>
      </c>
      <c r="Q9" s="643"/>
    </row>
    <row r="10" spans="1:17" s="626" customFormat="1" ht="15.75" customHeight="1">
      <c r="A10" s="332">
        <v>3</v>
      </c>
      <c r="B10" s="420" t="s">
        <v>17</v>
      </c>
      <c r="C10" s="403">
        <v>4864905</v>
      </c>
      <c r="D10" s="424" t="s">
        <v>12</v>
      </c>
      <c r="E10" s="395" t="s">
        <v>349</v>
      </c>
      <c r="F10" s="403">
        <v>-1000</v>
      </c>
      <c r="G10" s="412">
        <v>982727</v>
      </c>
      <c r="H10" s="413">
        <v>985685</v>
      </c>
      <c r="I10" s="413">
        <f>G10-H10</f>
        <v>-2958</v>
      </c>
      <c r="J10" s="413">
        <f>$F10*I10</f>
        <v>2958000</v>
      </c>
      <c r="K10" s="417">
        <f>J10/1000000</f>
        <v>2.958</v>
      </c>
      <c r="L10" s="412">
        <v>996034</v>
      </c>
      <c r="M10" s="413">
        <v>996034</v>
      </c>
      <c r="N10" s="413">
        <f>L10-M10</f>
        <v>0</v>
      </c>
      <c r="O10" s="413">
        <f>$F10*N10</f>
        <v>0</v>
      </c>
      <c r="P10" s="417">
        <f>O10/1000000</f>
        <v>0</v>
      </c>
      <c r="Q10" s="630"/>
    </row>
    <row r="11" spans="1:17" ht="15.75" customHeight="1">
      <c r="A11" s="332"/>
      <c r="B11" s="421" t="s">
        <v>18</v>
      </c>
      <c r="C11" s="403"/>
      <c r="D11" s="425"/>
      <c r="E11" s="425"/>
      <c r="F11" s="403"/>
      <c r="G11" s="409"/>
      <c r="H11" s="410"/>
      <c r="I11" s="410"/>
      <c r="J11" s="410"/>
      <c r="K11" s="411"/>
      <c r="L11" s="409"/>
      <c r="M11" s="410"/>
      <c r="N11" s="410"/>
      <c r="O11" s="410"/>
      <c r="P11" s="411"/>
      <c r="Q11" s="173"/>
    </row>
    <row r="12" spans="1:17" s="626" customFormat="1" ht="15.75" customHeight="1">
      <c r="A12" s="332">
        <v>4</v>
      </c>
      <c r="B12" s="420" t="s">
        <v>15</v>
      </c>
      <c r="C12" s="403">
        <v>4864908</v>
      </c>
      <c r="D12" s="424" t="s">
        <v>12</v>
      </c>
      <c r="E12" s="395" t="s">
        <v>349</v>
      </c>
      <c r="F12" s="403">
        <v>-1000</v>
      </c>
      <c r="G12" s="412">
        <v>999114</v>
      </c>
      <c r="H12" s="413">
        <v>999867</v>
      </c>
      <c r="I12" s="413">
        <f>G12-H12</f>
        <v>-753</v>
      </c>
      <c r="J12" s="413">
        <f>$F12*I12</f>
        <v>753000</v>
      </c>
      <c r="K12" s="417">
        <f>J12/1000000</f>
        <v>0.753</v>
      </c>
      <c r="L12" s="412">
        <v>993700</v>
      </c>
      <c r="M12" s="413">
        <v>993709</v>
      </c>
      <c r="N12" s="413">
        <f>L12-M12</f>
        <v>-9</v>
      </c>
      <c r="O12" s="413">
        <f>$F12*N12</f>
        <v>9000</v>
      </c>
      <c r="P12" s="417">
        <f>O12/1000000</f>
        <v>0.009</v>
      </c>
      <c r="Q12" s="630"/>
    </row>
    <row r="13" spans="1:17" s="626" customFormat="1" ht="15.75" customHeight="1">
      <c r="A13" s="332">
        <v>5</v>
      </c>
      <c r="B13" s="420" t="s">
        <v>16</v>
      </c>
      <c r="C13" s="403">
        <v>4865173</v>
      </c>
      <c r="D13" s="424" t="s">
        <v>12</v>
      </c>
      <c r="E13" s="395" t="s">
        <v>349</v>
      </c>
      <c r="F13" s="403">
        <v>-12500</v>
      </c>
      <c r="G13" s="412">
        <v>183</v>
      </c>
      <c r="H13" s="413">
        <v>182</v>
      </c>
      <c r="I13" s="413">
        <f>G13-H13</f>
        <v>1</v>
      </c>
      <c r="J13" s="413">
        <f>$F13*I13</f>
        <v>-12500</v>
      </c>
      <c r="K13" s="417">
        <f>J13/1000000</f>
        <v>-0.0125</v>
      </c>
      <c r="L13" s="412">
        <v>6</v>
      </c>
      <c r="M13" s="413">
        <v>6</v>
      </c>
      <c r="N13" s="413">
        <f>L13-M13</f>
        <v>0</v>
      </c>
      <c r="O13" s="413">
        <f>$F13*N13</f>
        <v>0</v>
      </c>
      <c r="P13" s="417">
        <f>O13/1000000</f>
        <v>0</v>
      </c>
      <c r="Q13" s="648"/>
    </row>
    <row r="14" spans="1:17" ht="15.75" customHeight="1">
      <c r="A14" s="332"/>
      <c r="B14" s="421" t="s">
        <v>21</v>
      </c>
      <c r="C14" s="403"/>
      <c r="D14" s="425"/>
      <c r="E14" s="395"/>
      <c r="F14" s="403"/>
      <c r="G14" s="409"/>
      <c r="H14" s="410"/>
      <c r="I14" s="410"/>
      <c r="J14" s="410"/>
      <c r="K14" s="411"/>
      <c r="L14" s="409"/>
      <c r="M14" s="410"/>
      <c r="N14" s="410"/>
      <c r="O14" s="410"/>
      <c r="P14" s="411"/>
      <c r="Q14" s="173"/>
    </row>
    <row r="15" spans="1:17" s="626" customFormat="1" ht="14.25" customHeight="1">
      <c r="A15" s="332">
        <v>6</v>
      </c>
      <c r="B15" s="420" t="s">
        <v>15</v>
      </c>
      <c r="C15" s="403">
        <v>4864982</v>
      </c>
      <c r="D15" s="424" t="s">
        <v>12</v>
      </c>
      <c r="E15" s="395" t="s">
        <v>349</v>
      </c>
      <c r="F15" s="403">
        <v>-1000</v>
      </c>
      <c r="G15" s="412">
        <v>22570</v>
      </c>
      <c r="H15" s="413">
        <v>22748</v>
      </c>
      <c r="I15" s="413">
        <f>G15-H15</f>
        <v>-178</v>
      </c>
      <c r="J15" s="413">
        <f>$F15*I15</f>
        <v>178000</v>
      </c>
      <c r="K15" s="417">
        <f>J15/1000000</f>
        <v>0.178</v>
      </c>
      <c r="L15" s="412">
        <v>17589</v>
      </c>
      <c r="M15" s="413">
        <v>17859</v>
      </c>
      <c r="N15" s="413">
        <f>L15-M15</f>
        <v>-270</v>
      </c>
      <c r="O15" s="413">
        <f>$F15*N15</f>
        <v>270000</v>
      </c>
      <c r="P15" s="417">
        <f>O15/1000000</f>
        <v>0.27</v>
      </c>
      <c r="Q15" s="630"/>
    </row>
    <row r="16" spans="1:17" s="626" customFormat="1" ht="13.5" customHeight="1">
      <c r="A16" s="332">
        <v>7</v>
      </c>
      <c r="B16" s="420" t="s">
        <v>16</v>
      </c>
      <c r="C16" s="403">
        <v>4865022</v>
      </c>
      <c r="D16" s="424" t="s">
        <v>12</v>
      </c>
      <c r="E16" s="395" t="s">
        <v>349</v>
      </c>
      <c r="F16" s="403">
        <v>-1000</v>
      </c>
      <c r="G16" s="412">
        <v>999506</v>
      </c>
      <c r="H16" s="413">
        <v>999799</v>
      </c>
      <c r="I16" s="413">
        <f>G16-H16</f>
        <v>-293</v>
      </c>
      <c r="J16" s="413">
        <f>$F16*I16</f>
        <v>293000</v>
      </c>
      <c r="K16" s="417">
        <f>J16/1000000</f>
        <v>0.293</v>
      </c>
      <c r="L16" s="412">
        <v>999999</v>
      </c>
      <c r="M16" s="413">
        <v>1000000</v>
      </c>
      <c r="N16" s="413">
        <f>L16-M16</f>
        <v>-1</v>
      </c>
      <c r="O16" s="413">
        <f>$F16*N16</f>
        <v>1000</v>
      </c>
      <c r="P16" s="417">
        <f>O16/1000000</f>
        <v>0.001</v>
      </c>
      <c r="Q16" s="648"/>
    </row>
    <row r="17" spans="1:17" s="626" customFormat="1" ht="14.25" customHeight="1">
      <c r="A17" s="332">
        <v>8</v>
      </c>
      <c r="B17" s="420" t="s">
        <v>22</v>
      </c>
      <c r="C17" s="403">
        <v>4864953</v>
      </c>
      <c r="D17" s="424" t="s">
        <v>12</v>
      </c>
      <c r="E17" s="395" t="s">
        <v>349</v>
      </c>
      <c r="F17" s="403">
        <v>-1250</v>
      </c>
      <c r="G17" s="412">
        <v>12834</v>
      </c>
      <c r="H17" s="413">
        <v>13222</v>
      </c>
      <c r="I17" s="413">
        <f>G17-H17</f>
        <v>-388</v>
      </c>
      <c r="J17" s="413">
        <f>$F17*I17</f>
        <v>485000</v>
      </c>
      <c r="K17" s="417">
        <f>J17/1000000</f>
        <v>0.485</v>
      </c>
      <c r="L17" s="412">
        <v>993253</v>
      </c>
      <c r="M17" s="413">
        <v>993253</v>
      </c>
      <c r="N17" s="413">
        <f>L17-M17</f>
        <v>0</v>
      </c>
      <c r="O17" s="413">
        <f>$F17*N17</f>
        <v>0</v>
      </c>
      <c r="P17" s="417">
        <f>O17/1000000</f>
        <v>0</v>
      </c>
      <c r="Q17" s="647"/>
    </row>
    <row r="18" spans="1:17" s="626" customFormat="1" ht="13.5" customHeight="1">
      <c r="A18" s="332">
        <v>9</v>
      </c>
      <c r="B18" s="420" t="s">
        <v>23</v>
      </c>
      <c r="C18" s="403">
        <v>4864984</v>
      </c>
      <c r="D18" s="424" t="s">
        <v>12</v>
      </c>
      <c r="E18" s="395" t="s">
        <v>349</v>
      </c>
      <c r="F18" s="403">
        <v>-1000</v>
      </c>
      <c r="G18" s="412">
        <v>999019</v>
      </c>
      <c r="H18" s="413">
        <v>1000142</v>
      </c>
      <c r="I18" s="413">
        <f>G18-H18</f>
        <v>-1123</v>
      </c>
      <c r="J18" s="413">
        <f>$F18*I18</f>
        <v>1123000</v>
      </c>
      <c r="K18" s="417">
        <f>J18/1000000</f>
        <v>1.123</v>
      </c>
      <c r="L18" s="412">
        <v>982515</v>
      </c>
      <c r="M18" s="413">
        <v>982515</v>
      </c>
      <c r="N18" s="413">
        <f>L18-M18</f>
        <v>0</v>
      </c>
      <c r="O18" s="413">
        <f>$F18*N18</f>
        <v>0</v>
      </c>
      <c r="P18" s="417">
        <f>O18/1000000</f>
        <v>0</v>
      </c>
      <c r="Q18" s="630"/>
    </row>
    <row r="19" spans="1:17" ht="15.75" customHeight="1">
      <c r="A19" s="332"/>
      <c r="B19" s="421" t="s">
        <v>24</v>
      </c>
      <c r="C19" s="403"/>
      <c r="D19" s="425"/>
      <c r="E19" s="395"/>
      <c r="F19" s="403"/>
      <c r="G19" s="409"/>
      <c r="H19" s="410"/>
      <c r="I19" s="410"/>
      <c r="J19" s="410"/>
      <c r="K19" s="411"/>
      <c r="L19" s="409"/>
      <c r="M19" s="410"/>
      <c r="N19" s="410"/>
      <c r="O19" s="410"/>
      <c r="P19" s="411"/>
      <c r="Q19" s="173"/>
    </row>
    <row r="20" spans="1:17" s="626" customFormat="1" ht="15.75" customHeight="1">
      <c r="A20" s="332">
        <v>10</v>
      </c>
      <c r="B20" s="420" t="s">
        <v>15</v>
      </c>
      <c r="C20" s="403">
        <v>4864930</v>
      </c>
      <c r="D20" s="424" t="s">
        <v>12</v>
      </c>
      <c r="E20" s="395" t="s">
        <v>349</v>
      </c>
      <c r="F20" s="403">
        <v>-1000</v>
      </c>
      <c r="G20" s="412">
        <v>999543</v>
      </c>
      <c r="H20" s="413">
        <v>999771</v>
      </c>
      <c r="I20" s="413">
        <f>G20-H20</f>
        <v>-228</v>
      </c>
      <c r="J20" s="413">
        <f>$F20*I20</f>
        <v>228000</v>
      </c>
      <c r="K20" s="417">
        <f>J20/1000000</f>
        <v>0.228</v>
      </c>
      <c r="L20" s="412">
        <v>0</v>
      </c>
      <c r="M20" s="413">
        <v>0</v>
      </c>
      <c r="N20" s="413">
        <f>L20-M20</f>
        <v>0</v>
      </c>
      <c r="O20" s="413">
        <f>$F20*N20</f>
        <v>0</v>
      </c>
      <c r="P20" s="417">
        <f>O20/1000000</f>
        <v>0</v>
      </c>
      <c r="Q20" s="648"/>
    </row>
    <row r="21" spans="1:17" ht="15.75" customHeight="1">
      <c r="A21" s="332">
        <v>11</v>
      </c>
      <c r="B21" s="420" t="s">
        <v>25</v>
      </c>
      <c r="C21" s="403">
        <v>4864940</v>
      </c>
      <c r="D21" s="424" t="s">
        <v>12</v>
      </c>
      <c r="E21" s="395" t="s">
        <v>349</v>
      </c>
      <c r="F21" s="403">
        <v>-1000</v>
      </c>
      <c r="G21" s="409">
        <v>986154</v>
      </c>
      <c r="H21" s="410">
        <v>986419</v>
      </c>
      <c r="I21" s="410">
        <f>G21-H21</f>
        <v>-265</v>
      </c>
      <c r="J21" s="410">
        <f>$F21*I21</f>
        <v>265000</v>
      </c>
      <c r="K21" s="411">
        <f>J21/1000000</f>
        <v>0.265</v>
      </c>
      <c r="L21" s="409">
        <v>3105</v>
      </c>
      <c r="M21" s="410">
        <v>3105</v>
      </c>
      <c r="N21" s="410">
        <f>L21-M21</f>
        <v>0</v>
      </c>
      <c r="O21" s="410">
        <f>$F21*N21</f>
        <v>0</v>
      </c>
      <c r="P21" s="411">
        <f>O21/1000000</f>
        <v>0</v>
      </c>
      <c r="Q21" s="173"/>
    </row>
    <row r="22" spans="1:17" ht="16.5">
      <c r="A22" s="332">
        <v>12</v>
      </c>
      <c r="B22" s="420" t="s">
        <v>22</v>
      </c>
      <c r="C22" s="403">
        <v>5128410</v>
      </c>
      <c r="D22" s="424" t="s">
        <v>12</v>
      </c>
      <c r="E22" s="395" t="s">
        <v>349</v>
      </c>
      <c r="F22" s="403">
        <v>-1000</v>
      </c>
      <c r="G22" s="409">
        <v>984341</v>
      </c>
      <c r="H22" s="410">
        <v>985573</v>
      </c>
      <c r="I22" s="410">
        <f>G22-H22</f>
        <v>-1232</v>
      </c>
      <c r="J22" s="410">
        <f>$F22*I22</f>
        <v>1232000</v>
      </c>
      <c r="K22" s="411">
        <f>J22/1000000</f>
        <v>1.232</v>
      </c>
      <c r="L22" s="409">
        <v>997759</v>
      </c>
      <c r="M22" s="410">
        <v>997759</v>
      </c>
      <c r="N22" s="410">
        <f>L22-M22</f>
        <v>0</v>
      </c>
      <c r="O22" s="410">
        <f>$F22*N22</f>
        <v>0</v>
      </c>
      <c r="P22" s="411">
        <f>O22/1000000</f>
        <v>0</v>
      </c>
      <c r="Q22" s="541"/>
    </row>
    <row r="23" spans="1:17" s="626" customFormat="1" ht="18.75" customHeight="1">
      <c r="A23" s="332">
        <v>13</v>
      </c>
      <c r="B23" s="420" t="s">
        <v>26</v>
      </c>
      <c r="C23" s="403">
        <v>4902494</v>
      </c>
      <c r="D23" s="424" t="s">
        <v>12</v>
      </c>
      <c r="E23" s="395" t="s">
        <v>349</v>
      </c>
      <c r="F23" s="403">
        <v>1000</v>
      </c>
      <c r="G23" s="412">
        <v>987556</v>
      </c>
      <c r="H23" s="413">
        <v>991905</v>
      </c>
      <c r="I23" s="413">
        <f>G23-H23</f>
        <v>-4349</v>
      </c>
      <c r="J23" s="413">
        <f>$F23*I23</f>
        <v>-4349000</v>
      </c>
      <c r="K23" s="417">
        <f>J23/1000000</f>
        <v>-4.349</v>
      </c>
      <c r="L23" s="412">
        <v>999999</v>
      </c>
      <c r="M23" s="413">
        <v>999999</v>
      </c>
      <c r="N23" s="413">
        <f>L23-M23</f>
        <v>0</v>
      </c>
      <c r="O23" s="413">
        <f>$F23*N23</f>
        <v>0</v>
      </c>
      <c r="P23" s="417">
        <f>O23/1000000</f>
        <v>0</v>
      </c>
      <c r="Q23" s="648"/>
    </row>
    <row r="24" spans="1:17" ht="15.75" customHeight="1">
      <c r="A24" s="332"/>
      <c r="B24" s="421" t="s">
        <v>27</v>
      </c>
      <c r="C24" s="403"/>
      <c r="D24" s="425"/>
      <c r="E24" s="395"/>
      <c r="F24" s="403"/>
      <c r="G24" s="409"/>
      <c r="H24" s="410"/>
      <c r="I24" s="410"/>
      <c r="J24" s="410"/>
      <c r="K24" s="411"/>
      <c r="L24" s="409"/>
      <c r="M24" s="410"/>
      <c r="N24" s="410"/>
      <c r="O24" s="410"/>
      <c r="P24" s="411"/>
      <c r="Q24" s="173"/>
    </row>
    <row r="25" spans="1:17" s="626" customFormat="1" ht="15.75" customHeight="1">
      <c r="A25" s="332">
        <v>14</v>
      </c>
      <c r="B25" s="420" t="s">
        <v>15</v>
      </c>
      <c r="C25" s="403">
        <v>4865034</v>
      </c>
      <c r="D25" s="424" t="s">
        <v>12</v>
      </c>
      <c r="E25" s="395" t="s">
        <v>349</v>
      </c>
      <c r="F25" s="403">
        <v>-1000</v>
      </c>
      <c r="G25" s="412">
        <v>984038</v>
      </c>
      <c r="H25" s="413">
        <v>983970</v>
      </c>
      <c r="I25" s="413">
        <f>G25-H25</f>
        <v>68</v>
      </c>
      <c r="J25" s="413">
        <f>$F25*I25</f>
        <v>-68000</v>
      </c>
      <c r="K25" s="417">
        <f>J25/1000000</f>
        <v>-0.068</v>
      </c>
      <c r="L25" s="412">
        <v>16835</v>
      </c>
      <c r="M25" s="413">
        <v>16835</v>
      </c>
      <c r="N25" s="413">
        <f>L25-M25</f>
        <v>0</v>
      </c>
      <c r="O25" s="413">
        <f>$F25*N25</f>
        <v>0</v>
      </c>
      <c r="P25" s="417">
        <f>O25/1000000</f>
        <v>0</v>
      </c>
      <c r="Q25" s="630"/>
    </row>
    <row r="26" spans="1:17" s="626" customFormat="1" ht="15.75" customHeight="1">
      <c r="A26" s="332">
        <v>15</v>
      </c>
      <c r="B26" s="420" t="s">
        <v>16</v>
      </c>
      <c r="C26" s="403">
        <v>4865035</v>
      </c>
      <c r="D26" s="424" t="s">
        <v>12</v>
      </c>
      <c r="E26" s="395" t="s">
        <v>349</v>
      </c>
      <c r="F26" s="403">
        <v>-1000</v>
      </c>
      <c r="G26" s="412">
        <v>2239</v>
      </c>
      <c r="H26" s="413">
        <v>863</v>
      </c>
      <c r="I26" s="413">
        <f>G26-H26</f>
        <v>1376</v>
      </c>
      <c r="J26" s="413">
        <f>$F26*I26</f>
        <v>-1376000</v>
      </c>
      <c r="K26" s="417">
        <f>J26/1000000</f>
        <v>-1.376</v>
      </c>
      <c r="L26" s="412">
        <v>20178</v>
      </c>
      <c r="M26" s="413">
        <v>20178</v>
      </c>
      <c r="N26" s="413">
        <f>L26-M26</f>
        <v>0</v>
      </c>
      <c r="O26" s="413">
        <f>$F26*N26</f>
        <v>0</v>
      </c>
      <c r="P26" s="417">
        <f>O26/1000000</f>
        <v>0</v>
      </c>
      <c r="Q26" s="630"/>
    </row>
    <row r="27" spans="1:17" s="626" customFormat="1" ht="15.75" customHeight="1">
      <c r="A27" s="332">
        <v>16</v>
      </c>
      <c r="B27" s="420" t="s">
        <v>17</v>
      </c>
      <c r="C27" s="403">
        <v>4865052</v>
      </c>
      <c r="D27" s="424" t="s">
        <v>12</v>
      </c>
      <c r="E27" s="395" t="s">
        <v>349</v>
      </c>
      <c r="F27" s="403">
        <v>-1000</v>
      </c>
      <c r="G27" s="412">
        <v>7336</v>
      </c>
      <c r="H27" s="413">
        <v>5768</v>
      </c>
      <c r="I27" s="413">
        <f>G27-H27</f>
        <v>1568</v>
      </c>
      <c r="J27" s="413">
        <f>$F27*I27</f>
        <v>-1568000</v>
      </c>
      <c r="K27" s="417">
        <f>J27/1000000</f>
        <v>-1.568</v>
      </c>
      <c r="L27" s="412">
        <v>0</v>
      </c>
      <c r="M27" s="413">
        <v>0</v>
      </c>
      <c r="N27" s="413">
        <f>L27-M27</f>
        <v>0</v>
      </c>
      <c r="O27" s="413">
        <f>$F27*N27</f>
        <v>0</v>
      </c>
      <c r="P27" s="417">
        <f>O27/1000000</f>
        <v>0</v>
      </c>
      <c r="Q27" s="630"/>
    </row>
    <row r="28" spans="1:17" ht="15.75" customHeight="1">
      <c r="A28" s="332"/>
      <c r="B28" s="421" t="s">
        <v>28</v>
      </c>
      <c r="C28" s="403"/>
      <c r="D28" s="425"/>
      <c r="E28" s="395"/>
      <c r="F28" s="403"/>
      <c r="G28" s="409"/>
      <c r="H28" s="410"/>
      <c r="I28" s="410"/>
      <c r="J28" s="410"/>
      <c r="K28" s="411"/>
      <c r="L28" s="409"/>
      <c r="M28" s="410"/>
      <c r="N28" s="410"/>
      <c r="O28" s="410"/>
      <c r="P28" s="411"/>
      <c r="Q28" s="173"/>
    </row>
    <row r="29" spans="1:17" s="626" customFormat="1" ht="15.75" customHeight="1">
      <c r="A29" s="332">
        <v>17</v>
      </c>
      <c r="B29" s="420" t="s">
        <v>29</v>
      </c>
      <c r="C29" s="403">
        <v>4864800</v>
      </c>
      <c r="D29" s="424" t="s">
        <v>12</v>
      </c>
      <c r="E29" s="395" t="s">
        <v>349</v>
      </c>
      <c r="F29" s="403">
        <v>200</v>
      </c>
      <c r="G29" s="412">
        <v>134</v>
      </c>
      <c r="H29" s="413">
        <v>156</v>
      </c>
      <c r="I29" s="413">
        <f aca="true" t="shared" si="0" ref="I29:I34">G29-H29</f>
        <v>-22</v>
      </c>
      <c r="J29" s="413">
        <f aca="true" t="shared" si="1" ref="J29:J35">$F29*I29</f>
        <v>-4400</v>
      </c>
      <c r="K29" s="417">
        <f aca="true" t="shared" si="2" ref="K29:K35">J29/1000000</f>
        <v>-0.0044</v>
      </c>
      <c r="L29" s="412">
        <v>982040</v>
      </c>
      <c r="M29" s="413">
        <v>982057</v>
      </c>
      <c r="N29" s="413">
        <f aca="true" t="shared" si="3" ref="N29:N34">L29-M29</f>
        <v>-17</v>
      </c>
      <c r="O29" s="413">
        <f aca="true" t="shared" si="4" ref="O29:O35">$F29*N29</f>
        <v>-3400</v>
      </c>
      <c r="P29" s="417">
        <f aca="true" t="shared" si="5" ref="P29:P35">O29/1000000</f>
        <v>-0.0034</v>
      </c>
      <c r="Q29" s="631"/>
    </row>
    <row r="30" spans="1:17" s="626" customFormat="1" ht="15.75" customHeight="1">
      <c r="A30" s="332">
        <v>18</v>
      </c>
      <c r="B30" s="420" t="s">
        <v>30</v>
      </c>
      <c r="C30" s="403">
        <v>4864887</v>
      </c>
      <c r="D30" s="424" t="s">
        <v>12</v>
      </c>
      <c r="E30" s="395" t="s">
        <v>349</v>
      </c>
      <c r="F30" s="403">
        <v>1000</v>
      </c>
      <c r="G30" s="412">
        <v>789</v>
      </c>
      <c r="H30" s="413">
        <v>768</v>
      </c>
      <c r="I30" s="413">
        <f t="shared" si="0"/>
        <v>21</v>
      </c>
      <c r="J30" s="413">
        <f t="shared" si="1"/>
        <v>21000</v>
      </c>
      <c r="K30" s="417">
        <f t="shared" si="2"/>
        <v>0.021</v>
      </c>
      <c r="L30" s="412">
        <v>29103</v>
      </c>
      <c r="M30" s="413">
        <v>29106</v>
      </c>
      <c r="N30" s="413">
        <f t="shared" si="3"/>
        <v>-3</v>
      </c>
      <c r="O30" s="413">
        <f t="shared" si="4"/>
        <v>-3000</v>
      </c>
      <c r="P30" s="417">
        <f t="shared" si="5"/>
        <v>-0.003</v>
      </c>
      <c r="Q30" s="630"/>
    </row>
    <row r="31" spans="1:17" s="626" customFormat="1" ht="15.75" customHeight="1">
      <c r="A31" s="332">
        <v>19</v>
      </c>
      <c r="B31" s="420" t="s">
        <v>31</v>
      </c>
      <c r="C31" s="403">
        <v>4864798</v>
      </c>
      <c r="D31" s="424" t="s">
        <v>12</v>
      </c>
      <c r="E31" s="395" t="s">
        <v>349</v>
      </c>
      <c r="F31" s="403">
        <v>100</v>
      </c>
      <c r="G31" s="412">
        <v>5896</v>
      </c>
      <c r="H31" s="413">
        <v>5672</v>
      </c>
      <c r="I31" s="413">
        <f t="shared" si="0"/>
        <v>224</v>
      </c>
      <c r="J31" s="413">
        <f t="shared" si="1"/>
        <v>22400</v>
      </c>
      <c r="K31" s="417">
        <f t="shared" si="2"/>
        <v>0.0224</v>
      </c>
      <c r="L31" s="412">
        <v>166442</v>
      </c>
      <c r="M31" s="413">
        <v>166394</v>
      </c>
      <c r="N31" s="413">
        <f t="shared" si="3"/>
        <v>48</v>
      </c>
      <c r="O31" s="413">
        <f t="shared" si="4"/>
        <v>4800</v>
      </c>
      <c r="P31" s="417">
        <f t="shared" si="5"/>
        <v>0.0048</v>
      </c>
      <c r="Q31" s="630"/>
    </row>
    <row r="32" spans="1:17" s="626" customFormat="1" ht="15.75" customHeight="1">
      <c r="A32" s="332">
        <v>20</v>
      </c>
      <c r="B32" s="420" t="s">
        <v>32</v>
      </c>
      <c r="C32" s="403">
        <v>4864799</v>
      </c>
      <c r="D32" s="424" t="s">
        <v>12</v>
      </c>
      <c r="E32" s="395" t="s">
        <v>349</v>
      </c>
      <c r="F32" s="403">
        <v>100</v>
      </c>
      <c r="G32" s="412">
        <v>40459</v>
      </c>
      <c r="H32" s="413">
        <v>36636</v>
      </c>
      <c r="I32" s="413">
        <f t="shared" si="0"/>
        <v>3823</v>
      </c>
      <c r="J32" s="413">
        <f t="shared" si="1"/>
        <v>382300</v>
      </c>
      <c r="K32" s="417">
        <f t="shared" si="2"/>
        <v>0.3823</v>
      </c>
      <c r="L32" s="412">
        <v>247921</v>
      </c>
      <c r="M32" s="413">
        <v>247880</v>
      </c>
      <c r="N32" s="413">
        <f t="shared" si="3"/>
        <v>41</v>
      </c>
      <c r="O32" s="413">
        <f t="shared" si="4"/>
        <v>4100</v>
      </c>
      <c r="P32" s="417">
        <f t="shared" si="5"/>
        <v>0.0041</v>
      </c>
      <c r="Q32" s="630"/>
    </row>
    <row r="33" spans="1:17" s="626" customFormat="1" ht="15.75" customHeight="1">
      <c r="A33" s="332">
        <v>21</v>
      </c>
      <c r="B33" s="420" t="s">
        <v>33</v>
      </c>
      <c r="C33" s="403">
        <v>4864888</v>
      </c>
      <c r="D33" s="424" t="s">
        <v>12</v>
      </c>
      <c r="E33" s="395" t="s">
        <v>349</v>
      </c>
      <c r="F33" s="403">
        <v>1000</v>
      </c>
      <c r="G33" s="412">
        <v>996472</v>
      </c>
      <c r="H33" s="413">
        <v>996479</v>
      </c>
      <c r="I33" s="413">
        <f t="shared" si="0"/>
        <v>-7</v>
      </c>
      <c r="J33" s="413">
        <f t="shared" si="1"/>
        <v>-7000</v>
      </c>
      <c r="K33" s="417">
        <f t="shared" si="2"/>
        <v>-0.007</v>
      </c>
      <c r="L33" s="412">
        <v>750</v>
      </c>
      <c r="M33" s="413">
        <v>923</v>
      </c>
      <c r="N33" s="413">
        <f t="shared" si="3"/>
        <v>-173</v>
      </c>
      <c r="O33" s="413">
        <f t="shared" si="4"/>
        <v>-173000</v>
      </c>
      <c r="P33" s="417">
        <f t="shared" si="5"/>
        <v>-0.173</v>
      </c>
      <c r="Q33" s="630"/>
    </row>
    <row r="34" spans="1:17" s="626" customFormat="1" ht="15.75" customHeight="1">
      <c r="A34" s="332">
        <v>22</v>
      </c>
      <c r="B34" s="420" t="s">
        <v>377</v>
      </c>
      <c r="C34" s="403">
        <v>5128402</v>
      </c>
      <c r="D34" s="424" t="s">
        <v>12</v>
      </c>
      <c r="E34" s="395" t="s">
        <v>349</v>
      </c>
      <c r="F34" s="403">
        <v>1000</v>
      </c>
      <c r="G34" s="412">
        <v>554</v>
      </c>
      <c r="H34" s="413">
        <v>559</v>
      </c>
      <c r="I34" s="413">
        <f t="shared" si="0"/>
        <v>-5</v>
      </c>
      <c r="J34" s="413">
        <f t="shared" si="1"/>
        <v>-5000</v>
      </c>
      <c r="K34" s="417">
        <f t="shared" si="2"/>
        <v>-0.005</v>
      </c>
      <c r="L34" s="412">
        <v>5884</v>
      </c>
      <c r="M34" s="413">
        <v>5982</v>
      </c>
      <c r="N34" s="413">
        <f t="shared" si="3"/>
        <v>-98</v>
      </c>
      <c r="O34" s="413">
        <f t="shared" si="4"/>
        <v>-98000</v>
      </c>
      <c r="P34" s="417">
        <f t="shared" si="5"/>
        <v>-0.098</v>
      </c>
      <c r="Q34" s="647"/>
    </row>
    <row r="35" spans="1:17" s="626" customFormat="1" ht="21" customHeight="1">
      <c r="A35" s="332">
        <v>23</v>
      </c>
      <c r="B35" s="420" t="s">
        <v>418</v>
      </c>
      <c r="C35" s="403">
        <v>4864852</v>
      </c>
      <c r="D35" s="424" t="s">
        <v>12</v>
      </c>
      <c r="E35" s="395" t="s">
        <v>349</v>
      </c>
      <c r="F35" s="403">
        <v>1000</v>
      </c>
      <c r="G35" s="412">
        <v>37</v>
      </c>
      <c r="H35" s="413">
        <v>15</v>
      </c>
      <c r="I35" s="413">
        <f>G35-H35</f>
        <v>22</v>
      </c>
      <c r="J35" s="413">
        <f t="shared" si="1"/>
        <v>22000</v>
      </c>
      <c r="K35" s="417">
        <f t="shared" si="2"/>
        <v>0.022</v>
      </c>
      <c r="L35" s="412">
        <v>55</v>
      </c>
      <c r="M35" s="413">
        <v>55</v>
      </c>
      <c r="N35" s="413">
        <f>L35-M35</f>
        <v>0</v>
      </c>
      <c r="O35" s="413">
        <f t="shared" si="4"/>
        <v>0</v>
      </c>
      <c r="P35" s="417">
        <f t="shared" si="5"/>
        <v>0</v>
      </c>
      <c r="Q35" s="647"/>
    </row>
    <row r="36" spans="1:17" ht="15.75" customHeight="1">
      <c r="A36" s="332"/>
      <c r="B36" s="422" t="s">
        <v>34</v>
      </c>
      <c r="C36" s="403"/>
      <c r="D36" s="424"/>
      <c r="E36" s="395"/>
      <c r="F36" s="403"/>
      <c r="G36" s="409"/>
      <c r="H36" s="410"/>
      <c r="I36" s="410"/>
      <c r="J36" s="410"/>
      <c r="K36" s="411"/>
      <c r="L36" s="409"/>
      <c r="M36" s="410"/>
      <c r="N36" s="410"/>
      <c r="O36" s="410"/>
      <c r="P36" s="411"/>
      <c r="Q36" s="173"/>
    </row>
    <row r="37" spans="1:17" s="626" customFormat="1" ht="15.75" customHeight="1">
      <c r="A37" s="332">
        <v>24</v>
      </c>
      <c r="B37" s="420" t="s">
        <v>374</v>
      </c>
      <c r="C37" s="403">
        <v>4865057</v>
      </c>
      <c r="D37" s="424" t="s">
        <v>12</v>
      </c>
      <c r="E37" s="395" t="s">
        <v>349</v>
      </c>
      <c r="F37" s="403">
        <v>1000</v>
      </c>
      <c r="G37" s="412">
        <v>634586</v>
      </c>
      <c r="H37" s="413">
        <v>634586</v>
      </c>
      <c r="I37" s="413">
        <f>G37-H37</f>
        <v>0</v>
      </c>
      <c r="J37" s="413">
        <f>$F37*I37</f>
        <v>0</v>
      </c>
      <c r="K37" s="417">
        <f>J37/1000000</f>
        <v>0</v>
      </c>
      <c r="L37" s="412">
        <v>797068</v>
      </c>
      <c r="M37" s="413">
        <v>797068</v>
      </c>
      <c r="N37" s="413">
        <f>L37-M37</f>
        <v>0</v>
      </c>
      <c r="O37" s="413">
        <f>$F37*N37</f>
        <v>0</v>
      </c>
      <c r="P37" s="417">
        <f>O37/1000000</f>
        <v>0</v>
      </c>
      <c r="Q37" s="647"/>
    </row>
    <row r="38" spans="1:17" s="626" customFormat="1" ht="15.75" customHeight="1">
      <c r="A38" s="332">
        <v>25</v>
      </c>
      <c r="B38" s="420" t="s">
        <v>375</v>
      </c>
      <c r="C38" s="403">
        <v>4865058</v>
      </c>
      <c r="D38" s="424" t="s">
        <v>12</v>
      </c>
      <c r="E38" s="395" t="s">
        <v>349</v>
      </c>
      <c r="F38" s="403">
        <v>1000</v>
      </c>
      <c r="G38" s="412">
        <v>637208</v>
      </c>
      <c r="H38" s="413">
        <v>639623</v>
      </c>
      <c r="I38" s="413">
        <f>G38-H38</f>
        <v>-2415</v>
      </c>
      <c r="J38" s="413">
        <f>$F38*I38</f>
        <v>-2415000</v>
      </c>
      <c r="K38" s="417">
        <f>J38/1000000</f>
        <v>-2.415</v>
      </c>
      <c r="L38" s="412">
        <v>830233</v>
      </c>
      <c r="M38" s="413">
        <v>830234</v>
      </c>
      <c r="N38" s="413">
        <f>L38-M38</f>
        <v>-1</v>
      </c>
      <c r="O38" s="413">
        <f>$F38*N38</f>
        <v>-1000</v>
      </c>
      <c r="P38" s="417">
        <f>O38/1000000</f>
        <v>-0.001</v>
      </c>
      <c r="Q38" s="647"/>
    </row>
    <row r="39" spans="1:17" s="626" customFormat="1" ht="15.75" customHeight="1">
      <c r="A39" s="332">
        <v>26</v>
      </c>
      <c r="B39" s="420" t="s">
        <v>35</v>
      </c>
      <c r="C39" s="403">
        <v>4864902</v>
      </c>
      <c r="D39" s="424" t="s">
        <v>12</v>
      </c>
      <c r="E39" s="395" t="s">
        <v>349</v>
      </c>
      <c r="F39" s="403">
        <v>400</v>
      </c>
      <c r="G39" s="332">
        <v>5381</v>
      </c>
      <c r="H39" s="333">
        <v>4982</v>
      </c>
      <c r="I39" s="333">
        <f>G39-H39</f>
        <v>399</v>
      </c>
      <c r="J39" s="333">
        <f>$F39*I39</f>
        <v>159600</v>
      </c>
      <c r="K39" s="665">
        <f>J39/1000000</f>
        <v>0.1596</v>
      </c>
      <c r="L39" s="332">
        <v>999007</v>
      </c>
      <c r="M39" s="333">
        <v>999007</v>
      </c>
      <c r="N39" s="333">
        <f>L39-M39</f>
        <v>0</v>
      </c>
      <c r="O39" s="333">
        <f>$F39*N39</f>
        <v>0</v>
      </c>
      <c r="P39" s="665">
        <f>O39/1000000</f>
        <v>0</v>
      </c>
      <c r="Q39" s="684"/>
    </row>
    <row r="40" spans="1:17" s="626" customFormat="1" ht="15.75" customHeight="1">
      <c r="A40" s="332">
        <v>27</v>
      </c>
      <c r="B40" s="420" t="s">
        <v>36</v>
      </c>
      <c r="C40" s="403">
        <v>5128405</v>
      </c>
      <c r="D40" s="424" t="s">
        <v>12</v>
      </c>
      <c r="E40" s="395" t="s">
        <v>349</v>
      </c>
      <c r="F40" s="403">
        <v>500</v>
      </c>
      <c r="G40" s="412">
        <v>4719</v>
      </c>
      <c r="H40" s="413">
        <v>4418</v>
      </c>
      <c r="I40" s="413">
        <f>G40-H40</f>
        <v>301</v>
      </c>
      <c r="J40" s="413">
        <f>$F40*I40</f>
        <v>150500</v>
      </c>
      <c r="K40" s="417">
        <f>J40/1000000</f>
        <v>0.1505</v>
      </c>
      <c r="L40" s="412">
        <v>3390</v>
      </c>
      <c r="M40" s="413">
        <v>3383</v>
      </c>
      <c r="N40" s="413">
        <f>L40-M40</f>
        <v>7</v>
      </c>
      <c r="O40" s="413">
        <f>$F40*N40</f>
        <v>3500</v>
      </c>
      <c r="P40" s="417">
        <f>O40/1000000</f>
        <v>0.0035</v>
      </c>
      <c r="Q40" s="630"/>
    </row>
    <row r="41" spans="1:17" ht="16.5" customHeight="1">
      <c r="A41" s="332"/>
      <c r="B41" s="421" t="s">
        <v>37</v>
      </c>
      <c r="C41" s="403"/>
      <c r="D41" s="425"/>
      <c r="E41" s="395"/>
      <c r="F41" s="403"/>
      <c r="G41" s="409"/>
      <c r="H41" s="410"/>
      <c r="I41" s="410"/>
      <c r="J41" s="410"/>
      <c r="K41" s="411"/>
      <c r="L41" s="409"/>
      <c r="M41" s="410"/>
      <c r="N41" s="410"/>
      <c r="O41" s="410"/>
      <c r="P41" s="411"/>
      <c r="Q41" s="173"/>
    </row>
    <row r="42" spans="1:17" s="626" customFormat="1" ht="15" customHeight="1">
      <c r="A42" s="332">
        <v>28</v>
      </c>
      <c r="B42" s="420" t="s">
        <v>38</v>
      </c>
      <c r="C42" s="403">
        <v>4865054</v>
      </c>
      <c r="D42" s="424" t="s">
        <v>12</v>
      </c>
      <c r="E42" s="395" t="s">
        <v>349</v>
      </c>
      <c r="F42" s="403">
        <v>-1000</v>
      </c>
      <c r="G42" s="412">
        <v>23039</v>
      </c>
      <c r="H42" s="413">
        <v>23502</v>
      </c>
      <c r="I42" s="413">
        <f>G42-H42</f>
        <v>-463</v>
      </c>
      <c r="J42" s="413">
        <f>$F42*I42</f>
        <v>463000</v>
      </c>
      <c r="K42" s="417">
        <f>J42/1000000</f>
        <v>0.463</v>
      </c>
      <c r="L42" s="412">
        <v>980953</v>
      </c>
      <c r="M42" s="413">
        <v>980953</v>
      </c>
      <c r="N42" s="413">
        <f>L42-M42</f>
        <v>0</v>
      </c>
      <c r="O42" s="413">
        <f>$F42*N42</f>
        <v>0</v>
      </c>
      <c r="P42" s="417">
        <f>O42/1000000</f>
        <v>0</v>
      </c>
      <c r="Q42" s="630"/>
    </row>
    <row r="43" spans="1:17" s="626" customFormat="1" ht="13.5" customHeight="1">
      <c r="A43" s="332">
        <v>29</v>
      </c>
      <c r="B43" s="420" t="s">
        <v>16</v>
      </c>
      <c r="C43" s="403">
        <v>4865036</v>
      </c>
      <c r="D43" s="424" t="s">
        <v>12</v>
      </c>
      <c r="E43" s="395" t="s">
        <v>349</v>
      </c>
      <c r="F43" s="403">
        <v>-1000</v>
      </c>
      <c r="G43" s="332">
        <v>7631</v>
      </c>
      <c r="H43" s="413">
        <v>6984</v>
      </c>
      <c r="I43" s="333">
        <f>G43-H43</f>
        <v>647</v>
      </c>
      <c r="J43" s="333">
        <f>$F43*I43</f>
        <v>-647000</v>
      </c>
      <c r="K43" s="665">
        <f>J43/1000000</f>
        <v>-0.647</v>
      </c>
      <c r="L43" s="332">
        <v>996755</v>
      </c>
      <c r="M43" s="413">
        <v>996755</v>
      </c>
      <c r="N43" s="333">
        <f>L43-M43</f>
        <v>0</v>
      </c>
      <c r="O43" s="333">
        <f>$F43*N43</f>
        <v>0</v>
      </c>
      <c r="P43" s="665">
        <f>O43/1000000</f>
        <v>0</v>
      </c>
      <c r="Q43" s="627"/>
    </row>
    <row r="44" spans="2:17" ht="14.25" customHeight="1">
      <c r="B44" s="421" t="s">
        <v>39</v>
      </c>
      <c r="C44" s="403"/>
      <c r="D44" s="425"/>
      <c r="E44" s="395"/>
      <c r="F44" s="403"/>
      <c r="G44" s="409"/>
      <c r="H44" s="410"/>
      <c r="I44" s="410"/>
      <c r="J44" s="410"/>
      <c r="K44" s="411"/>
      <c r="L44" s="409"/>
      <c r="M44" s="410"/>
      <c r="N44" s="410"/>
      <c r="O44" s="410"/>
      <c r="P44" s="411"/>
      <c r="Q44" s="173"/>
    </row>
    <row r="45" spans="1:17" s="626" customFormat="1" ht="15.75" customHeight="1">
      <c r="A45" s="332">
        <v>30</v>
      </c>
      <c r="B45" s="420" t="s">
        <v>40</v>
      </c>
      <c r="C45" s="403">
        <v>4864989</v>
      </c>
      <c r="D45" s="424" t="s">
        <v>12</v>
      </c>
      <c r="E45" s="395" t="s">
        <v>349</v>
      </c>
      <c r="F45" s="403">
        <v>-1000</v>
      </c>
      <c r="G45" s="412">
        <v>765</v>
      </c>
      <c r="H45" s="413">
        <v>13</v>
      </c>
      <c r="I45" s="413">
        <f>G45-H45</f>
        <v>752</v>
      </c>
      <c r="J45" s="413">
        <f>$F45*I45</f>
        <v>-752000</v>
      </c>
      <c r="K45" s="417">
        <f>J45/1000000</f>
        <v>-0.752</v>
      </c>
      <c r="L45" s="412">
        <v>999999</v>
      </c>
      <c r="M45" s="413">
        <v>1000000</v>
      </c>
      <c r="N45" s="413">
        <f>L45-M45</f>
        <v>-1</v>
      </c>
      <c r="O45" s="413">
        <f>$F45*N45</f>
        <v>1000</v>
      </c>
      <c r="P45" s="417">
        <f>O45/1000000</f>
        <v>0.001</v>
      </c>
      <c r="Q45" s="630"/>
    </row>
    <row r="46" spans="1:17" ht="15.75" customHeight="1">
      <c r="A46" s="332"/>
      <c r="B46" s="421" t="s">
        <v>385</v>
      </c>
      <c r="C46" s="403"/>
      <c r="D46" s="424"/>
      <c r="E46" s="395"/>
      <c r="F46" s="403"/>
      <c r="G46" s="409"/>
      <c r="H46" s="410"/>
      <c r="I46" s="410"/>
      <c r="J46" s="410"/>
      <c r="K46" s="411"/>
      <c r="L46" s="409"/>
      <c r="M46" s="410"/>
      <c r="N46" s="410"/>
      <c r="O46" s="410"/>
      <c r="P46" s="411"/>
      <c r="Q46" s="173"/>
    </row>
    <row r="47" spans="1:17" s="626" customFormat="1" ht="18.75" customHeight="1">
      <c r="A47" s="332">
        <v>31</v>
      </c>
      <c r="B47" s="420" t="s">
        <v>392</v>
      </c>
      <c r="C47" s="403">
        <v>4864992</v>
      </c>
      <c r="D47" s="424" t="s">
        <v>12</v>
      </c>
      <c r="E47" s="395" t="s">
        <v>349</v>
      </c>
      <c r="F47" s="403">
        <v>-1000</v>
      </c>
      <c r="G47" s="412">
        <v>2912</v>
      </c>
      <c r="H47" s="413">
        <v>771</v>
      </c>
      <c r="I47" s="413">
        <f>G47-H47</f>
        <v>2141</v>
      </c>
      <c r="J47" s="413">
        <f>$F47*I47</f>
        <v>-2141000</v>
      </c>
      <c r="K47" s="417">
        <f>J47/1000000</f>
        <v>-2.141</v>
      </c>
      <c r="L47" s="412">
        <v>998853</v>
      </c>
      <c r="M47" s="413">
        <v>998862</v>
      </c>
      <c r="N47" s="413">
        <f>L47-M47</f>
        <v>-9</v>
      </c>
      <c r="O47" s="413">
        <f>$F47*N47</f>
        <v>9000</v>
      </c>
      <c r="P47" s="417">
        <f>O47/1000000</f>
        <v>0.009</v>
      </c>
      <c r="Q47" s="666"/>
    </row>
    <row r="48" spans="1:17" s="626" customFormat="1" ht="15.75" customHeight="1">
      <c r="A48" s="332">
        <v>32</v>
      </c>
      <c r="B48" s="420" t="s">
        <v>386</v>
      </c>
      <c r="C48" s="403">
        <v>4864981</v>
      </c>
      <c r="D48" s="424" t="s">
        <v>12</v>
      </c>
      <c r="E48" s="395" t="s">
        <v>349</v>
      </c>
      <c r="F48" s="403">
        <v>-1000</v>
      </c>
      <c r="G48" s="412">
        <v>5225</v>
      </c>
      <c r="H48" s="413">
        <v>1499</v>
      </c>
      <c r="I48" s="413">
        <f>G48-H48</f>
        <v>3726</v>
      </c>
      <c r="J48" s="413">
        <f>$F48*I48</f>
        <v>-3726000</v>
      </c>
      <c r="K48" s="417">
        <f>J48/1000000</f>
        <v>-3.726</v>
      </c>
      <c r="L48" s="412">
        <v>1491</v>
      </c>
      <c r="M48" s="413">
        <v>1484</v>
      </c>
      <c r="N48" s="413">
        <f>L48-M48</f>
        <v>7</v>
      </c>
      <c r="O48" s="413">
        <f>$F48*N48</f>
        <v>-7000</v>
      </c>
      <c r="P48" s="417">
        <f>O48/1000000</f>
        <v>-0.007</v>
      </c>
      <c r="Q48" s="666"/>
    </row>
    <row r="49" spans="1:17" ht="12" customHeight="1">
      <c r="A49" s="332"/>
      <c r="B49" s="422" t="s">
        <v>406</v>
      </c>
      <c r="C49" s="403"/>
      <c r="D49" s="424"/>
      <c r="E49" s="395"/>
      <c r="F49" s="403"/>
      <c r="G49" s="409"/>
      <c r="H49" s="410"/>
      <c r="I49" s="410"/>
      <c r="J49" s="410"/>
      <c r="K49" s="411"/>
      <c r="L49" s="409"/>
      <c r="M49" s="410"/>
      <c r="N49" s="410"/>
      <c r="O49" s="410"/>
      <c r="P49" s="411"/>
      <c r="Q49" s="511"/>
    </row>
    <row r="50" spans="1:17" s="626" customFormat="1" ht="15.75" customHeight="1">
      <c r="A50" s="332">
        <v>33</v>
      </c>
      <c r="B50" s="420" t="s">
        <v>15</v>
      </c>
      <c r="C50" s="403">
        <v>5128463</v>
      </c>
      <c r="D50" s="424" t="s">
        <v>12</v>
      </c>
      <c r="E50" s="395" t="s">
        <v>349</v>
      </c>
      <c r="F50" s="403">
        <v>-1000</v>
      </c>
      <c r="G50" s="412">
        <v>3536</v>
      </c>
      <c r="H50" s="413">
        <v>2619</v>
      </c>
      <c r="I50" s="413">
        <f>G50-H50</f>
        <v>917</v>
      </c>
      <c r="J50" s="413">
        <f>$F50*I50</f>
        <v>-917000</v>
      </c>
      <c r="K50" s="417">
        <f>J50/1000000</f>
        <v>-0.917</v>
      </c>
      <c r="L50" s="412">
        <v>998687</v>
      </c>
      <c r="M50" s="413">
        <v>998687</v>
      </c>
      <c r="N50" s="413">
        <f>L50-M50</f>
        <v>0</v>
      </c>
      <c r="O50" s="413">
        <f>$F50*N50</f>
        <v>0</v>
      </c>
      <c r="P50" s="417">
        <f>O50/1000000</f>
        <v>0</v>
      </c>
      <c r="Q50" s="631"/>
    </row>
    <row r="51" spans="1:17" s="626" customFormat="1" ht="22.5" customHeight="1">
      <c r="A51" s="332">
        <v>34</v>
      </c>
      <c r="B51" s="420" t="s">
        <v>16</v>
      </c>
      <c r="C51" s="403">
        <v>5128456</v>
      </c>
      <c r="D51" s="424" t="s">
        <v>12</v>
      </c>
      <c r="E51" s="395" t="s">
        <v>349</v>
      </c>
      <c r="F51" s="403">
        <v>-1000</v>
      </c>
      <c r="G51" s="412">
        <v>3302</v>
      </c>
      <c r="H51" s="413">
        <v>3302</v>
      </c>
      <c r="I51" s="413">
        <f>G51-H51</f>
        <v>0</v>
      </c>
      <c r="J51" s="413">
        <f>$F51*I51</f>
        <v>0</v>
      </c>
      <c r="K51" s="417">
        <f>J51/1000000</f>
        <v>0</v>
      </c>
      <c r="L51" s="412">
        <v>999996</v>
      </c>
      <c r="M51" s="413">
        <v>999996</v>
      </c>
      <c r="N51" s="413">
        <f>L51-M51</f>
        <v>0</v>
      </c>
      <c r="O51" s="413">
        <f>$F51*N51</f>
        <v>0</v>
      </c>
      <c r="P51" s="417">
        <f>O51/1000000</f>
        <v>0</v>
      </c>
      <c r="Q51" s="643"/>
    </row>
    <row r="52" spans="1:17" ht="15" customHeight="1">
      <c r="A52" s="332"/>
      <c r="B52" s="422" t="s">
        <v>410</v>
      </c>
      <c r="C52" s="403"/>
      <c r="D52" s="424"/>
      <c r="E52" s="395"/>
      <c r="F52" s="403"/>
      <c r="G52" s="412"/>
      <c r="H52" s="413"/>
      <c r="I52" s="413"/>
      <c r="J52" s="413"/>
      <c r="K52" s="417"/>
      <c r="L52" s="412"/>
      <c r="M52" s="413"/>
      <c r="N52" s="413"/>
      <c r="O52" s="413"/>
      <c r="P52" s="417"/>
      <c r="Q52" s="643"/>
    </row>
    <row r="53" spans="1:17" s="626" customFormat="1" ht="15.75" customHeight="1">
      <c r="A53" s="332">
        <v>35</v>
      </c>
      <c r="B53" s="420" t="s">
        <v>15</v>
      </c>
      <c r="C53" s="403">
        <v>4864903</v>
      </c>
      <c r="D53" s="424" t="s">
        <v>12</v>
      </c>
      <c r="E53" s="395" t="s">
        <v>349</v>
      </c>
      <c r="F53" s="403">
        <v>-1000</v>
      </c>
      <c r="G53" s="412">
        <v>994409</v>
      </c>
      <c r="H53" s="413">
        <v>995508</v>
      </c>
      <c r="I53" s="413">
        <f>G53-H53</f>
        <v>-1099</v>
      </c>
      <c r="J53" s="413">
        <f>$F53*I53</f>
        <v>1099000</v>
      </c>
      <c r="K53" s="417">
        <f>J53/1000000</f>
        <v>1.099</v>
      </c>
      <c r="L53" s="412">
        <v>999496</v>
      </c>
      <c r="M53" s="413">
        <v>999496</v>
      </c>
      <c r="N53" s="413">
        <f>L53-M53</f>
        <v>0</v>
      </c>
      <c r="O53" s="413">
        <f>$F53*N53</f>
        <v>0</v>
      </c>
      <c r="P53" s="417">
        <f>O53/1000000</f>
        <v>0</v>
      </c>
      <c r="Q53" s="627"/>
    </row>
    <row r="54" spans="1:17" s="626" customFormat="1" ht="15" customHeight="1">
      <c r="A54" s="332">
        <v>36</v>
      </c>
      <c r="B54" s="420" t="s">
        <v>16</v>
      </c>
      <c r="C54" s="403">
        <v>4864946</v>
      </c>
      <c r="D54" s="424" t="s">
        <v>12</v>
      </c>
      <c r="E54" s="395" t="s">
        <v>349</v>
      </c>
      <c r="F54" s="403">
        <v>-1000</v>
      </c>
      <c r="G54" s="412">
        <v>5542</v>
      </c>
      <c r="H54" s="413">
        <v>4375</v>
      </c>
      <c r="I54" s="413">
        <f>G54-H54</f>
        <v>1167</v>
      </c>
      <c r="J54" s="413">
        <f>$F54*I54</f>
        <v>-1167000</v>
      </c>
      <c r="K54" s="417">
        <f>J54/1000000</f>
        <v>-1.167</v>
      </c>
      <c r="L54" s="412">
        <v>999993</v>
      </c>
      <c r="M54" s="413">
        <v>999993</v>
      </c>
      <c r="N54" s="413">
        <f>L54-M54</f>
        <v>0</v>
      </c>
      <c r="O54" s="413">
        <f>$F54*N54</f>
        <v>0</v>
      </c>
      <c r="P54" s="417">
        <f>O54/1000000</f>
        <v>0</v>
      </c>
      <c r="Q54" s="627"/>
    </row>
    <row r="55" spans="1:17" ht="14.25" customHeight="1">
      <c r="A55" s="332"/>
      <c r="B55" s="422" t="s">
        <v>384</v>
      </c>
      <c r="C55" s="403"/>
      <c r="D55" s="424"/>
      <c r="E55" s="395"/>
      <c r="F55" s="403"/>
      <c r="G55" s="409"/>
      <c r="H55" s="410"/>
      <c r="I55" s="410"/>
      <c r="J55" s="410"/>
      <c r="K55" s="411"/>
      <c r="L55" s="409"/>
      <c r="M55" s="410"/>
      <c r="N55" s="410"/>
      <c r="O55" s="410"/>
      <c r="P55" s="411"/>
      <c r="Q55" s="173"/>
    </row>
    <row r="56" spans="1:17" ht="14.25" customHeight="1">
      <c r="A56" s="332"/>
      <c r="B56" s="422" t="s">
        <v>45</v>
      </c>
      <c r="C56" s="403"/>
      <c r="D56" s="424"/>
      <c r="E56" s="395"/>
      <c r="F56" s="403"/>
      <c r="G56" s="409"/>
      <c r="H56" s="410"/>
      <c r="I56" s="410"/>
      <c r="J56" s="410"/>
      <c r="K56" s="411"/>
      <c r="L56" s="409"/>
      <c r="M56" s="410"/>
      <c r="N56" s="410"/>
      <c r="O56" s="410"/>
      <c r="P56" s="411"/>
      <c r="Q56" s="173"/>
    </row>
    <row r="57" spans="1:17" s="626" customFormat="1" ht="15.75" customHeight="1">
      <c r="A57" s="333">
        <v>37</v>
      </c>
      <c r="B57" s="420" t="s">
        <v>46</v>
      </c>
      <c r="C57" s="403">
        <v>4864843</v>
      </c>
      <c r="D57" s="424" t="s">
        <v>12</v>
      </c>
      <c r="E57" s="395" t="s">
        <v>349</v>
      </c>
      <c r="F57" s="403">
        <v>1000</v>
      </c>
      <c r="G57" s="412">
        <v>2112</v>
      </c>
      <c r="H57" s="413">
        <v>2133</v>
      </c>
      <c r="I57" s="413">
        <f>G57-H57</f>
        <v>-21</v>
      </c>
      <c r="J57" s="413">
        <f>$F57*I57</f>
        <v>-21000</v>
      </c>
      <c r="K57" s="417">
        <f>J57/1000000</f>
        <v>-0.021</v>
      </c>
      <c r="L57" s="412">
        <v>24739</v>
      </c>
      <c r="M57" s="413">
        <v>24727</v>
      </c>
      <c r="N57" s="413">
        <f>L57-M57</f>
        <v>12</v>
      </c>
      <c r="O57" s="413">
        <f>$F57*N57</f>
        <v>12000</v>
      </c>
      <c r="P57" s="417">
        <f>O57/1000000</f>
        <v>0.012</v>
      </c>
      <c r="Q57" s="630"/>
    </row>
    <row r="58" spans="1:17" s="691" customFormat="1" ht="18">
      <c r="A58" s="385">
        <v>38</v>
      </c>
      <c r="B58" s="420" t="s">
        <v>47</v>
      </c>
      <c r="C58" s="372">
        <v>4864835</v>
      </c>
      <c r="D58" s="144" t="s">
        <v>12</v>
      </c>
      <c r="E58" s="110" t="s">
        <v>349</v>
      </c>
      <c r="F58" s="403">
        <v>1000</v>
      </c>
      <c r="G58" s="412">
        <v>317</v>
      </c>
      <c r="H58" s="413">
        <v>204</v>
      </c>
      <c r="I58" s="385">
        <f>G58-H58</f>
        <v>113</v>
      </c>
      <c r="J58" s="385">
        <f>$F58*I58</f>
        <v>113000</v>
      </c>
      <c r="K58" s="385">
        <f>J58/1000000</f>
        <v>0.113</v>
      </c>
      <c r="L58" s="412">
        <v>201</v>
      </c>
      <c r="M58" s="413">
        <v>295</v>
      </c>
      <c r="N58" s="385">
        <f>L58-M58</f>
        <v>-94</v>
      </c>
      <c r="O58" s="385">
        <f>$F58*N58</f>
        <v>-94000</v>
      </c>
      <c r="P58" s="385">
        <f>O58/1000000</f>
        <v>-0.094</v>
      </c>
      <c r="Q58" s="412"/>
    </row>
    <row r="59" spans="1:17" s="691" customFormat="1" ht="18">
      <c r="A59" s="385"/>
      <c r="B59" s="420"/>
      <c r="C59" s="372">
        <v>4864835</v>
      </c>
      <c r="D59" s="144" t="s">
        <v>12</v>
      </c>
      <c r="E59" s="110" t="s">
        <v>349</v>
      </c>
      <c r="F59" s="403">
        <v>1000</v>
      </c>
      <c r="G59" s="412">
        <v>40</v>
      </c>
      <c r="H59" s="413">
        <v>34</v>
      </c>
      <c r="I59" s="385">
        <f>G59-H59</f>
        <v>6</v>
      </c>
      <c r="J59" s="385">
        <f>$F59*I59</f>
        <v>6000</v>
      </c>
      <c r="K59" s="385">
        <f>J59/1000000</f>
        <v>0.006</v>
      </c>
      <c r="L59" s="412">
        <v>299</v>
      </c>
      <c r="M59" s="413">
        <v>315</v>
      </c>
      <c r="N59" s="385">
        <f>L59-M59</f>
        <v>-16</v>
      </c>
      <c r="O59" s="385">
        <f>$F59*N59</f>
        <v>-16000</v>
      </c>
      <c r="P59" s="385">
        <f>O59/1000000</f>
        <v>-0.016</v>
      </c>
      <c r="Q59" s="412" t="s">
        <v>450</v>
      </c>
    </row>
    <row r="60" spans="1:17" ht="21.75" customHeight="1" thickBot="1">
      <c r="A60" s="333"/>
      <c r="B60" s="659" t="s">
        <v>314</v>
      </c>
      <c r="C60" s="42"/>
      <c r="D60" s="425"/>
      <c r="E60" s="395"/>
      <c r="F60" s="42"/>
      <c r="G60" s="410"/>
      <c r="H60" s="410"/>
      <c r="I60" s="410"/>
      <c r="J60" s="410"/>
      <c r="K60" s="410"/>
      <c r="L60" s="410"/>
      <c r="M60" s="410"/>
      <c r="N60" s="410"/>
      <c r="O60" s="410"/>
      <c r="P60" s="410"/>
      <c r="Q60" s="205" t="str">
        <f>Q1</f>
        <v>November-2015</v>
      </c>
    </row>
    <row r="61" spans="1:17" ht="15.75" customHeight="1" thickTop="1">
      <c r="A61" s="331"/>
      <c r="B61" s="419" t="s">
        <v>48</v>
      </c>
      <c r="C61" s="392"/>
      <c r="D61" s="426"/>
      <c r="E61" s="426"/>
      <c r="F61" s="392"/>
      <c r="G61" s="415"/>
      <c r="H61" s="414"/>
      <c r="I61" s="414"/>
      <c r="J61" s="414"/>
      <c r="K61" s="416"/>
      <c r="L61" s="415"/>
      <c r="M61" s="414"/>
      <c r="N61" s="414"/>
      <c r="O61" s="414"/>
      <c r="P61" s="416"/>
      <c r="Q61" s="172"/>
    </row>
    <row r="62" spans="1:17" s="626" customFormat="1" ht="15.75" customHeight="1">
      <c r="A62" s="332">
        <v>39</v>
      </c>
      <c r="B62" s="706" t="s">
        <v>85</v>
      </c>
      <c r="C62" s="403">
        <v>4865169</v>
      </c>
      <c r="D62" s="425" t="s">
        <v>12</v>
      </c>
      <c r="E62" s="395" t="s">
        <v>349</v>
      </c>
      <c r="F62" s="403">
        <v>1000</v>
      </c>
      <c r="G62" s="412">
        <v>1360</v>
      </c>
      <c r="H62" s="413">
        <v>1360</v>
      </c>
      <c r="I62" s="413">
        <f>G62-H62</f>
        <v>0</v>
      </c>
      <c r="J62" s="413">
        <f>$F62*I62</f>
        <v>0</v>
      </c>
      <c r="K62" s="417">
        <f>J62/1000000</f>
        <v>0</v>
      </c>
      <c r="L62" s="412">
        <v>61309</v>
      </c>
      <c r="M62" s="413">
        <v>61309</v>
      </c>
      <c r="N62" s="413">
        <f>L62-M62</f>
        <v>0</v>
      </c>
      <c r="O62" s="413">
        <f>$F62*N62</f>
        <v>0</v>
      </c>
      <c r="P62" s="417">
        <f>O62/1000000</f>
        <v>0</v>
      </c>
      <c r="Q62" s="630"/>
    </row>
    <row r="63" spans="1:17" ht="15.75" customHeight="1">
      <c r="A63" s="332"/>
      <c r="B63" s="421" t="s">
        <v>311</v>
      </c>
      <c r="C63" s="403"/>
      <c r="D63" s="425"/>
      <c r="E63" s="395"/>
      <c r="F63" s="403"/>
      <c r="G63" s="412"/>
      <c r="H63" s="413"/>
      <c r="I63" s="410"/>
      <c r="J63" s="410"/>
      <c r="K63" s="411"/>
      <c r="L63" s="412"/>
      <c r="M63" s="410"/>
      <c r="N63" s="410"/>
      <c r="O63" s="410"/>
      <c r="P63" s="411"/>
      <c r="Q63" s="173"/>
    </row>
    <row r="64" spans="1:17" s="626" customFormat="1" ht="15.75" customHeight="1">
      <c r="A64" s="332">
        <v>40</v>
      </c>
      <c r="B64" s="420" t="s">
        <v>310</v>
      </c>
      <c r="C64" s="403">
        <v>4864806</v>
      </c>
      <c r="D64" s="425" t="s">
        <v>12</v>
      </c>
      <c r="E64" s="395" t="s">
        <v>349</v>
      </c>
      <c r="F64" s="403">
        <v>125</v>
      </c>
      <c r="G64" s="412">
        <v>174304</v>
      </c>
      <c r="H64" s="413">
        <v>172822</v>
      </c>
      <c r="I64" s="413">
        <f>G64-H64</f>
        <v>1482</v>
      </c>
      <c r="J64" s="413">
        <f>$F64*I64</f>
        <v>185250</v>
      </c>
      <c r="K64" s="417">
        <f>J64/1000000</f>
        <v>0.18525</v>
      </c>
      <c r="L64" s="412">
        <v>261306</v>
      </c>
      <c r="M64" s="413">
        <v>261275</v>
      </c>
      <c r="N64" s="413">
        <f>L64-M64</f>
        <v>31</v>
      </c>
      <c r="O64" s="413">
        <f>$F64*N64</f>
        <v>3875</v>
      </c>
      <c r="P64" s="417">
        <f>O64/1000000</f>
        <v>0.003875</v>
      </c>
      <c r="Q64" s="630"/>
    </row>
    <row r="65" spans="1:17" ht="15.75" customHeight="1">
      <c r="A65" s="332"/>
      <c r="B65" s="359" t="s">
        <v>54</v>
      </c>
      <c r="C65" s="404"/>
      <c r="D65" s="427"/>
      <c r="E65" s="427"/>
      <c r="F65" s="404"/>
      <c r="G65" s="409"/>
      <c r="H65" s="410"/>
      <c r="I65" s="410"/>
      <c r="J65" s="410"/>
      <c r="K65" s="411"/>
      <c r="L65" s="409"/>
      <c r="M65" s="410"/>
      <c r="N65" s="410"/>
      <c r="O65" s="410"/>
      <c r="P65" s="411"/>
      <c r="Q65" s="173"/>
    </row>
    <row r="66" spans="1:17" s="626" customFormat="1" ht="15.75" customHeight="1">
      <c r="A66" s="332">
        <v>41</v>
      </c>
      <c r="B66" s="667" t="s">
        <v>55</v>
      </c>
      <c r="C66" s="404">
        <v>4865090</v>
      </c>
      <c r="D66" s="668" t="s">
        <v>12</v>
      </c>
      <c r="E66" s="395" t="s">
        <v>349</v>
      </c>
      <c r="F66" s="404">
        <v>100</v>
      </c>
      <c r="G66" s="412">
        <v>9488</v>
      </c>
      <c r="H66" s="413">
        <v>9510</v>
      </c>
      <c r="I66" s="413">
        <f>G66-H66</f>
        <v>-22</v>
      </c>
      <c r="J66" s="413">
        <f>$F66*I66</f>
        <v>-2200</v>
      </c>
      <c r="K66" s="417">
        <f>J66/1000000</f>
        <v>-0.0022</v>
      </c>
      <c r="L66" s="412">
        <v>32292</v>
      </c>
      <c r="M66" s="413">
        <v>32302</v>
      </c>
      <c r="N66" s="413">
        <f>L66-M66</f>
        <v>-10</v>
      </c>
      <c r="O66" s="413">
        <f>$F66*N66</f>
        <v>-1000</v>
      </c>
      <c r="P66" s="417">
        <f>O66/1000000</f>
        <v>-0.001</v>
      </c>
      <c r="Q66" s="707"/>
    </row>
    <row r="67" spans="1:17" s="626" customFormat="1" ht="15.75" customHeight="1">
      <c r="A67" s="332">
        <v>42</v>
      </c>
      <c r="B67" s="667" t="s">
        <v>56</v>
      </c>
      <c r="C67" s="404">
        <v>4902519</v>
      </c>
      <c r="D67" s="668" t="s">
        <v>12</v>
      </c>
      <c r="E67" s="395" t="s">
        <v>349</v>
      </c>
      <c r="F67" s="404">
        <v>100</v>
      </c>
      <c r="G67" s="412">
        <v>11807</v>
      </c>
      <c r="H67" s="413">
        <v>12057</v>
      </c>
      <c r="I67" s="413">
        <f>G67-H67</f>
        <v>-250</v>
      </c>
      <c r="J67" s="413">
        <f>$F67*I67</f>
        <v>-25000</v>
      </c>
      <c r="K67" s="417">
        <f>J67/1000000</f>
        <v>-0.025</v>
      </c>
      <c r="L67" s="412">
        <v>64484</v>
      </c>
      <c r="M67" s="413">
        <v>64382</v>
      </c>
      <c r="N67" s="413">
        <f>L67-M67</f>
        <v>102</v>
      </c>
      <c r="O67" s="413">
        <f>$F67*N67</f>
        <v>10200</v>
      </c>
      <c r="P67" s="417">
        <f>O67/1000000</f>
        <v>0.0102</v>
      </c>
      <c r="Q67" s="630"/>
    </row>
    <row r="68" spans="1:17" s="626" customFormat="1" ht="15.75" customHeight="1">
      <c r="A68" s="332">
        <v>43</v>
      </c>
      <c r="B68" s="667" t="s">
        <v>57</v>
      </c>
      <c r="C68" s="404">
        <v>4902520</v>
      </c>
      <c r="D68" s="668" t="s">
        <v>12</v>
      </c>
      <c r="E68" s="395" t="s">
        <v>349</v>
      </c>
      <c r="F68" s="404">
        <v>100</v>
      </c>
      <c r="G68" s="412">
        <v>19432</v>
      </c>
      <c r="H68" s="413">
        <v>19412</v>
      </c>
      <c r="I68" s="413">
        <f>G68-H68</f>
        <v>20</v>
      </c>
      <c r="J68" s="413">
        <f>$F68*I68</f>
        <v>2000</v>
      </c>
      <c r="K68" s="417">
        <f>J68/1000000</f>
        <v>0.002</v>
      </c>
      <c r="L68" s="412">
        <v>66371</v>
      </c>
      <c r="M68" s="413">
        <v>66371</v>
      </c>
      <c r="N68" s="413">
        <f>L68-M68</f>
        <v>0</v>
      </c>
      <c r="O68" s="413">
        <f>$F68*N68</f>
        <v>0</v>
      </c>
      <c r="P68" s="417">
        <f>O68/1000000</f>
        <v>0</v>
      </c>
      <c r="Q68" s="648" t="s">
        <v>448</v>
      </c>
    </row>
    <row r="69" spans="1:17" s="626" customFormat="1" ht="15.75" customHeight="1">
      <c r="A69" s="332"/>
      <c r="B69" s="667"/>
      <c r="C69" s="404"/>
      <c r="D69" s="668"/>
      <c r="E69" s="395"/>
      <c r="F69" s="404"/>
      <c r="G69" s="412"/>
      <c r="H69" s="413"/>
      <c r="I69" s="413"/>
      <c r="J69" s="413"/>
      <c r="K69" s="417">
        <v>0.025</v>
      </c>
      <c r="L69" s="412"/>
      <c r="M69" s="413"/>
      <c r="N69" s="413"/>
      <c r="O69" s="413"/>
      <c r="P69" s="417">
        <v>0.0376</v>
      </c>
      <c r="Q69" s="648" t="s">
        <v>441</v>
      </c>
    </row>
    <row r="70" spans="1:17" ht="15.75" customHeight="1">
      <c r="A70" s="332"/>
      <c r="B70" s="359" t="s">
        <v>58</v>
      </c>
      <c r="C70" s="404"/>
      <c r="D70" s="427"/>
      <c r="E70" s="427"/>
      <c r="F70" s="404"/>
      <c r="G70" s="409"/>
      <c r="H70" s="410"/>
      <c r="I70" s="410"/>
      <c r="J70" s="410"/>
      <c r="K70" s="411"/>
      <c r="L70" s="409"/>
      <c r="M70" s="410"/>
      <c r="N70" s="410"/>
      <c r="O70" s="410"/>
      <c r="P70" s="411"/>
      <c r="Q70" s="173"/>
    </row>
    <row r="71" spans="1:17" s="626" customFormat="1" ht="15.75" customHeight="1">
      <c r="A71" s="332">
        <v>44</v>
      </c>
      <c r="B71" s="667" t="s">
        <v>59</v>
      </c>
      <c r="C71" s="404">
        <v>4902554</v>
      </c>
      <c r="D71" s="668" t="s">
        <v>12</v>
      </c>
      <c r="E71" s="395" t="s">
        <v>349</v>
      </c>
      <c r="F71" s="404">
        <v>100</v>
      </c>
      <c r="G71" s="412">
        <v>8805</v>
      </c>
      <c r="H71" s="413">
        <v>8121</v>
      </c>
      <c r="I71" s="413">
        <f>G71-H71</f>
        <v>684</v>
      </c>
      <c r="J71" s="413">
        <f>$F71*I71</f>
        <v>68400</v>
      </c>
      <c r="K71" s="417">
        <f>J71/1000000</f>
        <v>0.0684</v>
      </c>
      <c r="L71" s="412">
        <v>6259</v>
      </c>
      <c r="M71" s="413">
        <v>6246</v>
      </c>
      <c r="N71" s="413">
        <f>L71-M71</f>
        <v>13</v>
      </c>
      <c r="O71" s="413">
        <f>$F71*N71</f>
        <v>1300</v>
      </c>
      <c r="P71" s="417">
        <f>O71/1000000</f>
        <v>0.0013</v>
      </c>
      <c r="Q71" s="630"/>
    </row>
    <row r="72" spans="1:17" s="626" customFormat="1" ht="15.75" customHeight="1">
      <c r="A72" s="332">
        <v>45</v>
      </c>
      <c r="B72" s="667" t="s">
        <v>60</v>
      </c>
      <c r="C72" s="404">
        <v>4902522</v>
      </c>
      <c r="D72" s="668" t="s">
        <v>12</v>
      </c>
      <c r="E72" s="395" t="s">
        <v>349</v>
      </c>
      <c r="F72" s="404">
        <v>100</v>
      </c>
      <c r="G72" s="412">
        <v>840</v>
      </c>
      <c r="H72" s="413">
        <v>840</v>
      </c>
      <c r="I72" s="413">
        <f aca="true" t="shared" si="6" ref="I72:I77">G72-H72</f>
        <v>0</v>
      </c>
      <c r="J72" s="413">
        <f aca="true" t="shared" si="7" ref="J72:J77">$F72*I72</f>
        <v>0</v>
      </c>
      <c r="K72" s="417">
        <f aca="true" t="shared" si="8" ref="K72:K77">J72/1000000</f>
        <v>0</v>
      </c>
      <c r="L72" s="412">
        <v>185</v>
      </c>
      <c r="M72" s="413">
        <v>185</v>
      </c>
      <c r="N72" s="413">
        <f aca="true" t="shared" si="9" ref="N72:N77">L72-M72</f>
        <v>0</v>
      </c>
      <c r="O72" s="413">
        <f aca="true" t="shared" si="10" ref="O72:O77">$F72*N72</f>
        <v>0</v>
      </c>
      <c r="P72" s="417">
        <f aca="true" t="shared" si="11" ref="P72:P77">O72/1000000</f>
        <v>0</v>
      </c>
      <c r="Q72" s="630"/>
    </row>
    <row r="73" spans="1:17" s="626" customFormat="1" ht="15.75" customHeight="1">
      <c r="A73" s="332">
        <v>46</v>
      </c>
      <c r="B73" s="667" t="s">
        <v>61</v>
      </c>
      <c r="C73" s="404">
        <v>4902523</v>
      </c>
      <c r="D73" s="668" t="s">
        <v>12</v>
      </c>
      <c r="E73" s="395" t="s">
        <v>349</v>
      </c>
      <c r="F73" s="404">
        <v>100</v>
      </c>
      <c r="G73" s="412">
        <v>999815</v>
      </c>
      <c r="H73" s="413">
        <v>999815</v>
      </c>
      <c r="I73" s="413">
        <f t="shared" si="6"/>
        <v>0</v>
      </c>
      <c r="J73" s="413">
        <f t="shared" si="7"/>
        <v>0</v>
      </c>
      <c r="K73" s="417">
        <f t="shared" si="8"/>
        <v>0</v>
      </c>
      <c r="L73" s="412">
        <v>999943</v>
      </c>
      <c r="M73" s="413">
        <v>999943</v>
      </c>
      <c r="N73" s="413">
        <f t="shared" si="9"/>
        <v>0</v>
      </c>
      <c r="O73" s="413">
        <f t="shared" si="10"/>
        <v>0</v>
      </c>
      <c r="P73" s="417">
        <f t="shared" si="11"/>
        <v>0</v>
      </c>
      <c r="Q73" s="630"/>
    </row>
    <row r="74" spans="1:17" s="626" customFormat="1" ht="15.75" customHeight="1">
      <c r="A74" s="332">
        <v>47</v>
      </c>
      <c r="B74" s="667" t="s">
        <v>62</v>
      </c>
      <c r="C74" s="404">
        <v>4902547</v>
      </c>
      <c r="D74" s="668" t="s">
        <v>12</v>
      </c>
      <c r="E74" s="395" t="s">
        <v>349</v>
      </c>
      <c r="F74" s="404">
        <v>100</v>
      </c>
      <c r="G74" s="412">
        <v>5885</v>
      </c>
      <c r="H74" s="413">
        <v>5885</v>
      </c>
      <c r="I74" s="413">
        <f>G74-H74</f>
        <v>0</v>
      </c>
      <c r="J74" s="413">
        <f>$F74*I74</f>
        <v>0</v>
      </c>
      <c r="K74" s="417">
        <f>J74/1000000</f>
        <v>0</v>
      </c>
      <c r="L74" s="412">
        <v>8891</v>
      </c>
      <c r="M74" s="413">
        <v>8891</v>
      </c>
      <c r="N74" s="413">
        <f>L74-M74</f>
        <v>0</v>
      </c>
      <c r="O74" s="413">
        <f>$F74*N74</f>
        <v>0</v>
      </c>
      <c r="P74" s="417">
        <f>O74/1000000</f>
        <v>0</v>
      </c>
      <c r="Q74" s="630"/>
    </row>
    <row r="75" spans="1:17" s="626" customFormat="1" ht="15.75" customHeight="1">
      <c r="A75" s="332">
        <v>48</v>
      </c>
      <c r="B75" s="667" t="s">
        <v>63</v>
      </c>
      <c r="C75" s="404">
        <v>4902605</v>
      </c>
      <c r="D75" s="668" t="s">
        <v>12</v>
      </c>
      <c r="E75" s="395" t="s">
        <v>349</v>
      </c>
      <c r="F75" s="708">
        <v>1333.33</v>
      </c>
      <c r="G75" s="412">
        <v>0</v>
      </c>
      <c r="H75" s="413">
        <v>0</v>
      </c>
      <c r="I75" s="413">
        <f t="shared" si="6"/>
        <v>0</v>
      </c>
      <c r="J75" s="413">
        <f t="shared" si="7"/>
        <v>0</v>
      </c>
      <c r="K75" s="417">
        <f t="shared" si="8"/>
        <v>0</v>
      </c>
      <c r="L75" s="412">
        <v>0</v>
      </c>
      <c r="M75" s="413">
        <v>0</v>
      </c>
      <c r="N75" s="413">
        <f t="shared" si="9"/>
        <v>0</v>
      </c>
      <c r="O75" s="413">
        <f t="shared" si="10"/>
        <v>0</v>
      </c>
      <c r="P75" s="417">
        <f t="shared" si="11"/>
        <v>0</v>
      </c>
      <c r="Q75" s="684"/>
    </row>
    <row r="76" spans="1:17" s="626" customFormat="1" ht="15.75" customHeight="1">
      <c r="A76" s="332">
        <v>49</v>
      </c>
      <c r="B76" s="667" t="s">
        <v>64</v>
      </c>
      <c r="C76" s="404">
        <v>4902526</v>
      </c>
      <c r="D76" s="668" t="s">
        <v>12</v>
      </c>
      <c r="E76" s="395" t="s">
        <v>349</v>
      </c>
      <c r="F76" s="404">
        <v>100</v>
      </c>
      <c r="G76" s="412">
        <v>17116</v>
      </c>
      <c r="H76" s="413">
        <v>17102</v>
      </c>
      <c r="I76" s="413">
        <f t="shared" si="6"/>
        <v>14</v>
      </c>
      <c r="J76" s="413">
        <f t="shared" si="7"/>
        <v>1400</v>
      </c>
      <c r="K76" s="417">
        <f t="shared" si="8"/>
        <v>0.0014</v>
      </c>
      <c r="L76" s="412">
        <v>21191</v>
      </c>
      <c r="M76" s="413">
        <v>21190</v>
      </c>
      <c r="N76" s="413">
        <f t="shared" si="9"/>
        <v>1</v>
      </c>
      <c r="O76" s="413">
        <f t="shared" si="10"/>
        <v>100</v>
      </c>
      <c r="P76" s="417">
        <f t="shared" si="11"/>
        <v>0.0001</v>
      </c>
      <c r="Q76" s="630"/>
    </row>
    <row r="77" spans="1:17" s="626" customFormat="1" ht="15.75" customHeight="1">
      <c r="A77" s="332">
        <v>50</v>
      </c>
      <c r="B77" s="667" t="s">
        <v>65</v>
      </c>
      <c r="C77" s="404">
        <v>4902529</v>
      </c>
      <c r="D77" s="668" t="s">
        <v>12</v>
      </c>
      <c r="E77" s="395" t="s">
        <v>349</v>
      </c>
      <c r="F77" s="708">
        <v>44.44</v>
      </c>
      <c r="G77" s="412">
        <v>994032</v>
      </c>
      <c r="H77" s="413">
        <v>994757</v>
      </c>
      <c r="I77" s="413">
        <f t="shared" si="6"/>
        <v>-725</v>
      </c>
      <c r="J77" s="413">
        <f t="shared" si="7"/>
        <v>-32219</v>
      </c>
      <c r="K77" s="417">
        <f t="shared" si="8"/>
        <v>-0.032219</v>
      </c>
      <c r="L77" s="412">
        <v>772</v>
      </c>
      <c r="M77" s="413">
        <v>776</v>
      </c>
      <c r="N77" s="413">
        <f t="shared" si="9"/>
        <v>-4</v>
      </c>
      <c r="O77" s="413">
        <f t="shared" si="10"/>
        <v>-177.76</v>
      </c>
      <c r="P77" s="417">
        <f t="shared" si="11"/>
        <v>-0.00017775999999999998</v>
      </c>
      <c r="Q77" s="684"/>
    </row>
    <row r="78" spans="1:17" s="626" customFormat="1" ht="15.75" customHeight="1">
      <c r="A78" s="332"/>
      <c r="B78" s="359" t="s">
        <v>66</v>
      </c>
      <c r="C78" s="404"/>
      <c r="D78" s="427"/>
      <c r="E78" s="427"/>
      <c r="F78" s="404"/>
      <c r="G78" s="412"/>
      <c r="H78" s="413"/>
      <c r="I78" s="413"/>
      <c r="J78" s="413"/>
      <c r="K78" s="417"/>
      <c r="L78" s="412"/>
      <c r="M78" s="413"/>
      <c r="N78" s="413"/>
      <c r="O78" s="413"/>
      <c r="P78" s="417"/>
      <c r="Q78" s="630"/>
    </row>
    <row r="79" spans="1:17" s="626" customFormat="1" ht="15.75" customHeight="1">
      <c r="A79" s="332">
        <v>51</v>
      </c>
      <c r="B79" s="667" t="s">
        <v>67</v>
      </c>
      <c r="C79" s="404">
        <v>4865091</v>
      </c>
      <c r="D79" s="668" t="s">
        <v>12</v>
      </c>
      <c r="E79" s="395" t="s">
        <v>349</v>
      </c>
      <c r="F79" s="404">
        <v>500</v>
      </c>
      <c r="G79" s="412">
        <v>5458</v>
      </c>
      <c r="H79" s="413">
        <v>5473</v>
      </c>
      <c r="I79" s="413">
        <f>G79-H79</f>
        <v>-15</v>
      </c>
      <c r="J79" s="413">
        <f>$F79*I79</f>
        <v>-7500</v>
      </c>
      <c r="K79" s="417">
        <f>J79/1000000</f>
        <v>-0.0075</v>
      </c>
      <c r="L79" s="412">
        <v>32980</v>
      </c>
      <c r="M79" s="413">
        <v>32954</v>
      </c>
      <c r="N79" s="413">
        <f>L79-M79</f>
        <v>26</v>
      </c>
      <c r="O79" s="413">
        <f>$F79*N79</f>
        <v>13000</v>
      </c>
      <c r="P79" s="417">
        <f>O79/1000000</f>
        <v>0.013</v>
      </c>
      <c r="Q79" s="680"/>
    </row>
    <row r="80" spans="1:17" s="626" customFormat="1" ht="15.75" customHeight="1">
      <c r="A80" s="332">
        <v>52</v>
      </c>
      <c r="B80" s="667" t="s">
        <v>68</v>
      </c>
      <c r="C80" s="404">
        <v>4902579</v>
      </c>
      <c r="D80" s="668" t="s">
        <v>12</v>
      </c>
      <c r="E80" s="395" t="s">
        <v>349</v>
      </c>
      <c r="F80" s="404">
        <v>500</v>
      </c>
      <c r="G80" s="412">
        <v>999955</v>
      </c>
      <c r="H80" s="413">
        <v>999996</v>
      </c>
      <c r="I80" s="413">
        <f>G80-H80</f>
        <v>-41</v>
      </c>
      <c r="J80" s="413">
        <f>$F80*I80</f>
        <v>-20500</v>
      </c>
      <c r="K80" s="417">
        <f>J80/1000000</f>
        <v>-0.0205</v>
      </c>
      <c r="L80" s="412">
        <v>229</v>
      </c>
      <c r="M80" s="413">
        <v>225</v>
      </c>
      <c r="N80" s="413">
        <f>L80-M80</f>
        <v>4</v>
      </c>
      <c r="O80" s="413">
        <f>$F80*N80</f>
        <v>2000</v>
      </c>
      <c r="P80" s="417">
        <f>O80/1000000</f>
        <v>0.002</v>
      </c>
      <c r="Q80" s="630" t="s">
        <v>438</v>
      </c>
    </row>
    <row r="81" spans="1:17" s="626" customFormat="1" ht="15.75" customHeight="1">
      <c r="A81" s="332">
        <v>53</v>
      </c>
      <c r="B81" s="667" t="s">
        <v>69</v>
      </c>
      <c r="C81" s="404">
        <v>4902531</v>
      </c>
      <c r="D81" s="668" t="s">
        <v>12</v>
      </c>
      <c r="E81" s="395" t="s">
        <v>349</v>
      </c>
      <c r="F81" s="404">
        <v>500</v>
      </c>
      <c r="G81" s="412">
        <v>6903</v>
      </c>
      <c r="H81" s="413">
        <v>6831</v>
      </c>
      <c r="I81" s="413">
        <f>G81-H81</f>
        <v>72</v>
      </c>
      <c r="J81" s="413">
        <f>$F81*I81</f>
        <v>36000</v>
      </c>
      <c r="K81" s="417">
        <f>J81/1000000</f>
        <v>0.036</v>
      </c>
      <c r="L81" s="412">
        <v>14987</v>
      </c>
      <c r="M81" s="413">
        <v>14987</v>
      </c>
      <c r="N81" s="413">
        <f>L81-M81</f>
        <v>0</v>
      </c>
      <c r="O81" s="413">
        <f>$F81*N81</f>
        <v>0</v>
      </c>
      <c r="P81" s="417">
        <f>O81/1000000</f>
        <v>0</v>
      </c>
      <c r="Q81" s="630"/>
    </row>
    <row r="82" spans="1:17" s="626" customFormat="1" ht="15.75" customHeight="1">
      <c r="A82" s="332">
        <v>54</v>
      </c>
      <c r="B82" s="667" t="s">
        <v>70</v>
      </c>
      <c r="C82" s="404">
        <v>4865072</v>
      </c>
      <c r="D82" s="668" t="s">
        <v>12</v>
      </c>
      <c r="E82" s="395" t="s">
        <v>349</v>
      </c>
      <c r="F82" s="708">
        <v>666.6666666666666</v>
      </c>
      <c r="G82" s="412">
        <v>2234</v>
      </c>
      <c r="H82" s="413">
        <v>2152</v>
      </c>
      <c r="I82" s="413">
        <f>G82-H82</f>
        <v>82</v>
      </c>
      <c r="J82" s="413">
        <f>$F82*I82</f>
        <v>54666.666666666664</v>
      </c>
      <c r="K82" s="417">
        <f>J82/1000000</f>
        <v>0.05466666666666666</v>
      </c>
      <c r="L82" s="412">
        <v>1082</v>
      </c>
      <c r="M82" s="413">
        <v>1082</v>
      </c>
      <c r="N82" s="413">
        <f>L82-M82</f>
        <v>0</v>
      </c>
      <c r="O82" s="413">
        <f>$F82*N82</f>
        <v>0</v>
      </c>
      <c r="P82" s="417">
        <f>O82/1000000</f>
        <v>0</v>
      </c>
      <c r="Q82" s="630"/>
    </row>
    <row r="83" spans="1:17" s="626" customFormat="1" ht="15.75" customHeight="1">
      <c r="A83" s="332"/>
      <c r="B83" s="359" t="s">
        <v>72</v>
      </c>
      <c r="C83" s="404"/>
      <c r="D83" s="427"/>
      <c r="E83" s="427"/>
      <c r="F83" s="404"/>
      <c r="G83" s="412"/>
      <c r="H83" s="413"/>
      <c r="I83" s="413"/>
      <c r="J83" s="413"/>
      <c r="K83" s="417"/>
      <c r="L83" s="412"/>
      <c r="M83" s="413"/>
      <c r="N83" s="413"/>
      <c r="O83" s="413"/>
      <c r="P83" s="417"/>
      <c r="Q83" s="630"/>
    </row>
    <row r="84" spans="1:17" s="626" customFormat="1" ht="15.75" customHeight="1">
      <c r="A84" s="332">
        <v>55</v>
      </c>
      <c r="B84" s="667" t="s">
        <v>65</v>
      </c>
      <c r="C84" s="404">
        <v>4902568</v>
      </c>
      <c r="D84" s="668" t="s">
        <v>12</v>
      </c>
      <c r="E84" s="395" t="s">
        <v>349</v>
      </c>
      <c r="F84" s="404">
        <v>100</v>
      </c>
      <c r="G84" s="412">
        <v>998464</v>
      </c>
      <c r="H84" s="413">
        <v>998464</v>
      </c>
      <c r="I84" s="413">
        <f aca="true" t="shared" si="12" ref="I84:I89">G84-H84</f>
        <v>0</v>
      </c>
      <c r="J84" s="413">
        <f aca="true" t="shared" si="13" ref="J84:J89">$F84*I84</f>
        <v>0</v>
      </c>
      <c r="K84" s="417">
        <f aca="true" t="shared" si="14" ref="K84:K89">J84/1000000</f>
        <v>0</v>
      </c>
      <c r="L84" s="412">
        <v>29</v>
      </c>
      <c r="M84" s="413">
        <v>29</v>
      </c>
      <c r="N84" s="413">
        <f aca="true" t="shared" si="15" ref="N84:N89">L84-M84</f>
        <v>0</v>
      </c>
      <c r="O84" s="413">
        <f aca="true" t="shared" si="16" ref="O84:O89">$F84*N84</f>
        <v>0</v>
      </c>
      <c r="P84" s="417">
        <f aca="true" t="shared" si="17" ref="P84:P89">O84/1000000</f>
        <v>0</v>
      </c>
      <c r="Q84" s="648"/>
    </row>
    <row r="85" spans="1:17" s="626" customFormat="1" ht="15.75" customHeight="1">
      <c r="A85" s="332">
        <v>56</v>
      </c>
      <c r="B85" s="667" t="s">
        <v>73</v>
      </c>
      <c r="C85" s="404">
        <v>4902549</v>
      </c>
      <c r="D85" s="668" t="s">
        <v>12</v>
      </c>
      <c r="E85" s="395" t="s">
        <v>349</v>
      </c>
      <c r="F85" s="404">
        <v>100</v>
      </c>
      <c r="G85" s="412">
        <v>999865</v>
      </c>
      <c r="H85" s="413">
        <v>999910</v>
      </c>
      <c r="I85" s="413">
        <f t="shared" si="12"/>
        <v>-45</v>
      </c>
      <c r="J85" s="413">
        <f t="shared" si="13"/>
        <v>-4500</v>
      </c>
      <c r="K85" s="417">
        <f t="shared" si="14"/>
        <v>-0.0045</v>
      </c>
      <c r="L85" s="412">
        <v>999987</v>
      </c>
      <c r="M85" s="413">
        <v>999987</v>
      </c>
      <c r="N85" s="413">
        <f t="shared" si="15"/>
        <v>0</v>
      </c>
      <c r="O85" s="413">
        <f t="shared" si="16"/>
        <v>0</v>
      </c>
      <c r="P85" s="417">
        <f t="shared" si="17"/>
        <v>0</v>
      </c>
      <c r="Q85" s="648"/>
    </row>
    <row r="86" spans="1:17" s="626" customFormat="1" ht="15.75" customHeight="1">
      <c r="A86" s="332">
        <v>57</v>
      </c>
      <c r="B86" s="667" t="s">
        <v>86</v>
      </c>
      <c r="C86" s="404">
        <v>4902537</v>
      </c>
      <c r="D86" s="668" t="s">
        <v>12</v>
      </c>
      <c r="E86" s="395" t="s">
        <v>349</v>
      </c>
      <c r="F86" s="404">
        <v>100</v>
      </c>
      <c r="G86" s="412">
        <v>24416</v>
      </c>
      <c r="H86" s="413">
        <v>24672</v>
      </c>
      <c r="I86" s="413">
        <f t="shared" si="12"/>
        <v>-256</v>
      </c>
      <c r="J86" s="413">
        <f t="shared" si="13"/>
        <v>-25600</v>
      </c>
      <c r="K86" s="417">
        <f t="shared" si="14"/>
        <v>-0.0256</v>
      </c>
      <c r="L86" s="412">
        <v>57144</v>
      </c>
      <c r="M86" s="413">
        <v>57144</v>
      </c>
      <c r="N86" s="413">
        <f t="shared" si="15"/>
        <v>0</v>
      </c>
      <c r="O86" s="413">
        <f t="shared" si="16"/>
        <v>0</v>
      </c>
      <c r="P86" s="417">
        <f t="shared" si="17"/>
        <v>0</v>
      </c>
      <c r="Q86" s="630"/>
    </row>
    <row r="87" spans="1:17" s="626" customFormat="1" ht="15.75" customHeight="1">
      <c r="A87" s="332">
        <v>58</v>
      </c>
      <c r="B87" s="667" t="s">
        <v>74</v>
      </c>
      <c r="C87" s="404">
        <v>4902578</v>
      </c>
      <c r="D87" s="668" t="s">
        <v>12</v>
      </c>
      <c r="E87" s="395" t="s">
        <v>349</v>
      </c>
      <c r="F87" s="404">
        <v>100</v>
      </c>
      <c r="G87" s="412">
        <v>0</v>
      </c>
      <c r="H87" s="413">
        <v>0</v>
      </c>
      <c r="I87" s="413">
        <f t="shared" si="12"/>
        <v>0</v>
      </c>
      <c r="J87" s="413">
        <f t="shared" si="13"/>
        <v>0</v>
      </c>
      <c r="K87" s="417">
        <f t="shared" si="14"/>
        <v>0</v>
      </c>
      <c r="L87" s="412">
        <v>0</v>
      </c>
      <c r="M87" s="413">
        <v>0</v>
      </c>
      <c r="N87" s="413">
        <f t="shared" si="15"/>
        <v>0</v>
      </c>
      <c r="O87" s="413">
        <f t="shared" si="16"/>
        <v>0</v>
      </c>
      <c r="P87" s="417">
        <f t="shared" si="17"/>
        <v>0</v>
      </c>
      <c r="Q87" s="680"/>
    </row>
    <row r="88" spans="1:17" s="626" customFormat="1" ht="15.75" customHeight="1">
      <c r="A88" s="332">
        <v>59</v>
      </c>
      <c r="B88" s="667" t="s">
        <v>75</v>
      </c>
      <c r="C88" s="404">
        <v>4902538</v>
      </c>
      <c r="D88" s="668" t="s">
        <v>12</v>
      </c>
      <c r="E88" s="395" t="s">
        <v>349</v>
      </c>
      <c r="F88" s="404">
        <v>100</v>
      </c>
      <c r="G88" s="412">
        <v>999875</v>
      </c>
      <c r="H88" s="413">
        <v>999933</v>
      </c>
      <c r="I88" s="413">
        <f t="shared" si="12"/>
        <v>-58</v>
      </c>
      <c r="J88" s="413">
        <f t="shared" si="13"/>
        <v>-5800</v>
      </c>
      <c r="K88" s="417">
        <f t="shared" si="14"/>
        <v>-0.0058</v>
      </c>
      <c r="L88" s="412">
        <v>999995</v>
      </c>
      <c r="M88" s="413">
        <v>999996</v>
      </c>
      <c r="N88" s="413">
        <f t="shared" si="15"/>
        <v>-1</v>
      </c>
      <c r="O88" s="413">
        <f t="shared" si="16"/>
        <v>-100</v>
      </c>
      <c r="P88" s="417">
        <f t="shared" si="17"/>
        <v>-0.0001</v>
      </c>
      <c r="Q88" s="630"/>
    </row>
    <row r="89" spans="1:17" s="626" customFormat="1" ht="15.75" customHeight="1">
      <c r="A89" s="333">
        <v>60</v>
      </c>
      <c r="B89" s="667" t="s">
        <v>61</v>
      </c>
      <c r="C89" s="404">
        <v>4902527</v>
      </c>
      <c r="D89" s="668" t="s">
        <v>12</v>
      </c>
      <c r="E89" s="395" t="s">
        <v>349</v>
      </c>
      <c r="F89" s="404">
        <v>100</v>
      </c>
      <c r="G89" s="412">
        <v>0</v>
      </c>
      <c r="H89" s="413">
        <v>0</v>
      </c>
      <c r="I89" s="413">
        <f t="shared" si="12"/>
        <v>0</v>
      </c>
      <c r="J89" s="413">
        <f t="shared" si="13"/>
        <v>0</v>
      </c>
      <c r="K89" s="417">
        <f t="shared" si="14"/>
        <v>0</v>
      </c>
      <c r="L89" s="412">
        <v>0</v>
      </c>
      <c r="M89" s="413">
        <v>0</v>
      </c>
      <c r="N89" s="413">
        <f t="shared" si="15"/>
        <v>0</v>
      </c>
      <c r="O89" s="413">
        <f t="shared" si="16"/>
        <v>0</v>
      </c>
      <c r="P89" s="417">
        <f t="shared" si="17"/>
        <v>0</v>
      </c>
      <c r="Q89" s="630"/>
    </row>
    <row r="90" spans="1:17" s="626" customFormat="1" ht="15.75" customHeight="1">
      <c r="A90" s="332"/>
      <c r="B90" s="359" t="s">
        <v>76</v>
      </c>
      <c r="C90" s="404"/>
      <c r="D90" s="427"/>
      <c r="E90" s="427"/>
      <c r="F90" s="404"/>
      <c r="G90" s="412"/>
      <c r="H90" s="413"/>
      <c r="I90" s="413"/>
      <c r="J90" s="413"/>
      <c r="K90" s="417"/>
      <c r="L90" s="412"/>
      <c r="M90" s="413"/>
      <c r="N90" s="413"/>
      <c r="O90" s="413"/>
      <c r="P90" s="417"/>
      <c r="Q90" s="630"/>
    </row>
    <row r="91" spans="1:17" s="626" customFormat="1" ht="15.75" customHeight="1">
      <c r="A91" s="332">
        <v>61</v>
      </c>
      <c r="B91" s="667" t="s">
        <v>77</v>
      </c>
      <c r="C91" s="404">
        <v>4902540</v>
      </c>
      <c r="D91" s="668" t="s">
        <v>12</v>
      </c>
      <c r="E91" s="395" t="s">
        <v>349</v>
      </c>
      <c r="F91" s="404">
        <v>100</v>
      </c>
      <c r="G91" s="412">
        <v>1541</v>
      </c>
      <c r="H91" s="413">
        <v>698</v>
      </c>
      <c r="I91" s="413">
        <f>G91-H91</f>
        <v>843</v>
      </c>
      <c r="J91" s="413">
        <f>$F91*I91</f>
        <v>84300</v>
      </c>
      <c r="K91" s="417">
        <f>J91/1000000</f>
        <v>0.0843</v>
      </c>
      <c r="L91" s="412">
        <v>64</v>
      </c>
      <c r="M91" s="413">
        <v>17</v>
      </c>
      <c r="N91" s="413">
        <f>L91-M91</f>
        <v>47</v>
      </c>
      <c r="O91" s="413">
        <f>$F91*N91</f>
        <v>4700</v>
      </c>
      <c r="P91" s="417">
        <f>O91/1000000</f>
        <v>0.0047</v>
      </c>
      <c r="Q91" s="648" t="s">
        <v>442</v>
      </c>
    </row>
    <row r="92" spans="1:17" s="626" customFormat="1" ht="15.75" customHeight="1">
      <c r="A92" s="332">
        <v>62</v>
      </c>
      <c r="B92" s="667" t="s">
        <v>78</v>
      </c>
      <c r="C92" s="404">
        <v>4902542</v>
      </c>
      <c r="D92" s="668" t="s">
        <v>12</v>
      </c>
      <c r="E92" s="395" t="s">
        <v>349</v>
      </c>
      <c r="F92" s="404">
        <v>100</v>
      </c>
      <c r="G92" s="412">
        <v>24529</v>
      </c>
      <c r="H92" s="413">
        <v>23649</v>
      </c>
      <c r="I92" s="413">
        <f>G92-H92</f>
        <v>880</v>
      </c>
      <c r="J92" s="413">
        <f>$F92*I92</f>
        <v>88000</v>
      </c>
      <c r="K92" s="417">
        <f>J92/1000000</f>
        <v>0.088</v>
      </c>
      <c r="L92" s="412">
        <v>66456</v>
      </c>
      <c r="M92" s="413">
        <v>66438</v>
      </c>
      <c r="N92" s="413">
        <f>L92-M92</f>
        <v>18</v>
      </c>
      <c r="O92" s="413">
        <f>$F92*N92</f>
        <v>1800</v>
      </c>
      <c r="P92" s="417">
        <f>O92/1000000</f>
        <v>0.0018</v>
      </c>
      <c r="Q92" s="630"/>
    </row>
    <row r="93" spans="1:17" s="626" customFormat="1" ht="15.75" customHeight="1">
      <c r="A93" s="637">
        <v>63</v>
      </c>
      <c r="B93" s="667" t="s">
        <v>79</v>
      </c>
      <c r="C93" s="404">
        <v>4902536</v>
      </c>
      <c r="D93" s="668" t="s">
        <v>12</v>
      </c>
      <c r="E93" s="395" t="s">
        <v>349</v>
      </c>
      <c r="F93" s="404">
        <v>100</v>
      </c>
      <c r="G93" s="412">
        <v>2098</v>
      </c>
      <c r="H93" s="413">
        <v>811</v>
      </c>
      <c r="I93" s="413">
        <f>G93-H93</f>
        <v>1287</v>
      </c>
      <c r="J93" s="413">
        <f>$F93*I93</f>
        <v>128700</v>
      </c>
      <c r="K93" s="417">
        <f>J93/1000000</f>
        <v>0.1287</v>
      </c>
      <c r="L93" s="412">
        <v>41</v>
      </c>
      <c r="M93" s="413">
        <v>15</v>
      </c>
      <c r="N93" s="413">
        <f>L93-M93</f>
        <v>26</v>
      </c>
      <c r="O93" s="413">
        <f>$F93*N93</f>
        <v>2600</v>
      </c>
      <c r="P93" s="417">
        <f>O93/1000000</f>
        <v>0.0026</v>
      </c>
      <c r="Q93" s="648" t="s">
        <v>442</v>
      </c>
    </row>
    <row r="94" spans="1:17" ht="15.75" customHeight="1">
      <c r="A94" s="332"/>
      <c r="B94" s="359" t="s">
        <v>34</v>
      </c>
      <c r="C94" s="404"/>
      <c r="D94" s="427"/>
      <c r="E94" s="427"/>
      <c r="F94" s="404"/>
      <c r="G94" s="409"/>
      <c r="H94" s="410"/>
      <c r="I94" s="410"/>
      <c r="J94" s="410"/>
      <c r="K94" s="411"/>
      <c r="L94" s="409"/>
      <c r="M94" s="410"/>
      <c r="N94" s="410"/>
      <c r="O94" s="410"/>
      <c r="P94" s="411"/>
      <c r="Q94" s="173"/>
    </row>
    <row r="95" spans="1:17" s="626" customFormat="1" ht="15.75" customHeight="1">
      <c r="A95" s="637">
        <v>64</v>
      </c>
      <c r="B95" s="667" t="s">
        <v>71</v>
      </c>
      <c r="C95" s="404">
        <v>4864807</v>
      </c>
      <c r="D95" s="668" t="s">
        <v>12</v>
      </c>
      <c r="E95" s="395" t="s">
        <v>349</v>
      </c>
      <c r="F95" s="404">
        <v>100</v>
      </c>
      <c r="G95" s="412">
        <v>175768</v>
      </c>
      <c r="H95" s="413">
        <v>173628</v>
      </c>
      <c r="I95" s="413">
        <f>G95-H95</f>
        <v>2140</v>
      </c>
      <c r="J95" s="413">
        <f>$F95*I95</f>
        <v>214000</v>
      </c>
      <c r="K95" s="417">
        <f>J95/1000000</f>
        <v>0.214</v>
      </c>
      <c r="L95" s="412">
        <v>20593</v>
      </c>
      <c r="M95" s="413">
        <v>20586</v>
      </c>
      <c r="N95" s="413">
        <f>L95-M95</f>
        <v>7</v>
      </c>
      <c r="O95" s="413">
        <f>$F95*N95</f>
        <v>700</v>
      </c>
      <c r="P95" s="417">
        <f>O95/1000000</f>
        <v>0.0007</v>
      </c>
      <c r="Q95" s="630"/>
    </row>
    <row r="96" spans="1:17" s="626" customFormat="1" ht="15.75" customHeight="1">
      <c r="A96" s="637">
        <v>65</v>
      </c>
      <c r="B96" s="667" t="s">
        <v>245</v>
      </c>
      <c r="C96" s="404">
        <v>4865086</v>
      </c>
      <c r="D96" s="668" t="s">
        <v>12</v>
      </c>
      <c r="E96" s="395" t="s">
        <v>349</v>
      </c>
      <c r="F96" s="404">
        <v>100</v>
      </c>
      <c r="G96" s="412">
        <v>24021</v>
      </c>
      <c r="H96" s="413">
        <v>23918</v>
      </c>
      <c r="I96" s="413">
        <f>G96-H96</f>
        <v>103</v>
      </c>
      <c r="J96" s="413">
        <f>$F96*I96</f>
        <v>10300</v>
      </c>
      <c r="K96" s="417">
        <f>J96/1000000</f>
        <v>0.0103</v>
      </c>
      <c r="L96" s="412">
        <v>47833</v>
      </c>
      <c r="M96" s="413">
        <v>47819</v>
      </c>
      <c r="N96" s="413">
        <f>L96-M96</f>
        <v>14</v>
      </c>
      <c r="O96" s="413">
        <f>$F96*N96</f>
        <v>1400</v>
      </c>
      <c r="P96" s="417">
        <f>O96/1000000</f>
        <v>0.0014</v>
      </c>
      <c r="Q96" s="630"/>
    </row>
    <row r="97" spans="1:17" s="626" customFormat="1" ht="15.75" customHeight="1">
      <c r="A97" s="638">
        <v>66</v>
      </c>
      <c r="B97" s="667" t="s">
        <v>84</v>
      </c>
      <c r="C97" s="404">
        <v>4902528</v>
      </c>
      <c r="D97" s="668" t="s">
        <v>12</v>
      </c>
      <c r="E97" s="395" t="s">
        <v>349</v>
      </c>
      <c r="F97" s="404">
        <v>-300</v>
      </c>
      <c r="G97" s="412">
        <v>22</v>
      </c>
      <c r="H97" s="413">
        <v>22</v>
      </c>
      <c r="I97" s="413">
        <f>G97-H97</f>
        <v>0</v>
      </c>
      <c r="J97" s="413">
        <f>$F97*I97</f>
        <v>0</v>
      </c>
      <c r="K97" s="417">
        <f>J97/1000000</f>
        <v>0</v>
      </c>
      <c r="L97" s="412">
        <v>426</v>
      </c>
      <c r="M97" s="413">
        <v>426</v>
      </c>
      <c r="N97" s="413">
        <f>L97-M97</f>
        <v>0</v>
      </c>
      <c r="O97" s="413">
        <f>$F97*N97</f>
        <v>0</v>
      </c>
      <c r="P97" s="417">
        <f>O97/1000000</f>
        <v>0</v>
      </c>
      <c r="Q97" s="648"/>
    </row>
    <row r="98" spans="1:17" ht="15.75" customHeight="1">
      <c r="A98" s="637"/>
      <c r="B98" s="421" t="s">
        <v>80</v>
      </c>
      <c r="C98" s="403"/>
      <c r="D98" s="424"/>
      <c r="E98" s="424"/>
      <c r="F98" s="403"/>
      <c r="G98" s="409"/>
      <c r="H98" s="410"/>
      <c r="I98" s="410"/>
      <c r="J98" s="410"/>
      <c r="K98" s="411"/>
      <c r="L98" s="409"/>
      <c r="M98" s="410"/>
      <c r="N98" s="410"/>
      <c r="O98" s="410"/>
      <c r="P98" s="411"/>
      <c r="Q98" s="173"/>
    </row>
    <row r="99" spans="1:17" s="626" customFormat="1" ht="16.5">
      <c r="A99" s="638">
        <v>67</v>
      </c>
      <c r="B99" s="730" t="s">
        <v>81</v>
      </c>
      <c r="C99" s="403">
        <v>4902577</v>
      </c>
      <c r="D99" s="424" t="s">
        <v>12</v>
      </c>
      <c r="E99" s="395" t="s">
        <v>349</v>
      </c>
      <c r="F99" s="403">
        <v>-400</v>
      </c>
      <c r="G99" s="412">
        <v>995602</v>
      </c>
      <c r="H99" s="413">
        <v>995596</v>
      </c>
      <c r="I99" s="413">
        <f>G99-H99</f>
        <v>6</v>
      </c>
      <c r="J99" s="413">
        <f>$F99*I99</f>
        <v>-2400</v>
      </c>
      <c r="K99" s="417">
        <f>J99/1000000</f>
        <v>-0.0024</v>
      </c>
      <c r="L99" s="412">
        <v>52</v>
      </c>
      <c r="M99" s="413">
        <v>51</v>
      </c>
      <c r="N99" s="413">
        <f>L99-M99</f>
        <v>1</v>
      </c>
      <c r="O99" s="413">
        <f>$F99*N99</f>
        <v>-400</v>
      </c>
      <c r="P99" s="417">
        <f>O99/1000000</f>
        <v>-0.0004</v>
      </c>
      <c r="Q99" s="731"/>
    </row>
    <row r="100" spans="1:17" s="626" customFormat="1" ht="16.5">
      <c r="A100" s="638">
        <v>68</v>
      </c>
      <c r="B100" s="730" t="s">
        <v>82</v>
      </c>
      <c r="C100" s="403">
        <v>4902525</v>
      </c>
      <c r="D100" s="424" t="s">
        <v>12</v>
      </c>
      <c r="E100" s="395" t="s">
        <v>349</v>
      </c>
      <c r="F100" s="403">
        <v>400</v>
      </c>
      <c r="G100" s="412">
        <v>999931</v>
      </c>
      <c r="H100" s="413">
        <v>999933</v>
      </c>
      <c r="I100" s="413">
        <f>G100-H100</f>
        <v>-2</v>
      </c>
      <c r="J100" s="413">
        <f>$F100*I100</f>
        <v>-800</v>
      </c>
      <c r="K100" s="417">
        <f>J100/1000000</f>
        <v>-0.0008</v>
      </c>
      <c r="L100" s="412">
        <v>3</v>
      </c>
      <c r="M100" s="413">
        <v>2</v>
      </c>
      <c r="N100" s="413">
        <f>L100-M100</f>
        <v>1</v>
      </c>
      <c r="O100" s="413">
        <f>$F100*N100</f>
        <v>400</v>
      </c>
      <c r="P100" s="417">
        <f>O100/1000000</f>
        <v>0.0004</v>
      </c>
      <c r="Q100" s="648"/>
    </row>
    <row r="101" spans="1:17" ht="16.5">
      <c r="A101" s="638"/>
      <c r="B101" s="359" t="s">
        <v>388</v>
      </c>
      <c r="C101" s="403"/>
      <c r="D101" s="424"/>
      <c r="E101" s="395"/>
      <c r="F101" s="403"/>
      <c r="G101" s="409"/>
      <c r="H101" s="410"/>
      <c r="I101" s="410"/>
      <c r="J101" s="410"/>
      <c r="K101" s="411"/>
      <c r="L101" s="409"/>
      <c r="M101" s="410"/>
      <c r="N101" s="410"/>
      <c r="O101" s="410"/>
      <c r="P101" s="411"/>
      <c r="Q101" s="173"/>
    </row>
    <row r="102" spans="1:17" s="626" customFormat="1" ht="18">
      <c r="A102" s="638">
        <v>69</v>
      </c>
      <c r="B102" s="667" t="s">
        <v>394</v>
      </c>
      <c r="C102" s="372">
        <v>5128444</v>
      </c>
      <c r="D102" s="144" t="s">
        <v>12</v>
      </c>
      <c r="E102" s="110" t="s">
        <v>349</v>
      </c>
      <c r="F102" s="515">
        <v>800</v>
      </c>
      <c r="G102" s="412">
        <v>975807</v>
      </c>
      <c r="H102" s="413">
        <v>976874</v>
      </c>
      <c r="I102" s="385">
        <f>G102-H102</f>
        <v>-1067</v>
      </c>
      <c r="J102" s="385">
        <f>$F102*I102</f>
        <v>-853600</v>
      </c>
      <c r="K102" s="385">
        <f>J102/1000000</f>
        <v>-0.8536</v>
      </c>
      <c r="L102" s="412">
        <v>254</v>
      </c>
      <c r="M102" s="413">
        <v>254</v>
      </c>
      <c r="N102" s="385">
        <f>L102-M102</f>
        <v>0</v>
      </c>
      <c r="O102" s="385">
        <f>$F102*N102</f>
        <v>0</v>
      </c>
      <c r="P102" s="385">
        <f>O102/1000000</f>
        <v>0</v>
      </c>
      <c r="Q102" s="630"/>
    </row>
    <row r="103" spans="1:17" s="626" customFormat="1" ht="18">
      <c r="A103" s="638">
        <v>70</v>
      </c>
      <c r="B103" s="667" t="s">
        <v>404</v>
      </c>
      <c r="C103" s="372">
        <v>4864950</v>
      </c>
      <c r="D103" s="144" t="s">
        <v>12</v>
      </c>
      <c r="E103" s="110" t="s">
        <v>349</v>
      </c>
      <c r="F103" s="515">
        <v>2000</v>
      </c>
      <c r="G103" s="412">
        <v>1632</v>
      </c>
      <c r="H103" s="413">
        <v>853</v>
      </c>
      <c r="I103" s="385">
        <f>G103-H103</f>
        <v>779</v>
      </c>
      <c r="J103" s="385">
        <f>$F103*I103</f>
        <v>1558000</v>
      </c>
      <c r="K103" s="385">
        <f>J103/1000000</f>
        <v>1.558</v>
      </c>
      <c r="L103" s="412">
        <v>29</v>
      </c>
      <c r="M103" s="413">
        <v>29</v>
      </c>
      <c r="N103" s="385">
        <f>L103-M103</f>
        <v>0</v>
      </c>
      <c r="O103" s="385">
        <f>$F103*N103</f>
        <v>0</v>
      </c>
      <c r="P103" s="385">
        <f>O103/1000000</f>
        <v>0</v>
      </c>
      <c r="Q103" s="630"/>
    </row>
    <row r="104" spans="1:17" s="626" customFormat="1" ht="18">
      <c r="A104" s="385"/>
      <c r="B104" s="359" t="s">
        <v>420</v>
      </c>
      <c r="C104" s="372"/>
      <c r="D104" s="144"/>
      <c r="E104" s="110"/>
      <c r="F104" s="403"/>
      <c r="G104" s="412"/>
      <c r="H104" s="413"/>
      <c r="I104" s="385"/>
      <c r="J104" s="385"/>
      <c r="K104" s="385"/>
      <c r="L104" s="412"/>
      <c r="M104" s="413"/>
      <c r="N104" s="385"/>
      <c r="O104" s="385"/>
      <c r="P104" s="385"/>
      <c r="Q104" s="412"/>
    </row>
    <row r="105" spans="1:17" s="626" customFormat="1" ht="18">
      <c r="A105" s="638">
        <v>71</v>
      </c>
      <c r="B105" s="667" t="s">
        <v>421</v>
      </c>
      <c r="C105" s="372">
        <v>5269776</v>
      </c>
      <c r="D105" s="144" t="s">
        <v>12</v>
      </c>
      <c r="E105" s="110" t="s">
        <v>349</v>
      </c>
      <c r="F105" s="515">
        <v>1000</v>
      </c>
      <c r="G105" s="412">
        <v>0</v>
      </c>
      <c r="H105" s="413">
        <v>0</v>
      </c>
      <c r="I105" s="385">
        <f>G105-H105</f>
        <v>0</v>
      </c>
      <c r="J105" s="385">
        <f>$F105*I105</f>
        <v>0</v>
      </c>
      <c r="K105" s="385">
        <f>J105/1000000</f>
        <v>0</v>
      </c>
      <c r="L105" s="412">
        <v>0</v>
      </c>
      <c r="M105" s="413">
        <v>0</v>
      </c>
      <c r="N105" s="385">
        <f>L105-M105</f>
        <v>0</v>
      </c>
      <c r="O105" s="385">
        <f>$F105*N105</f>
        <v>0</v>
      </c>
      <c r="P105" s="385">
        <f>O105/1000000</f>
        <v>0</v>
      </c>
      <c r="Q105" s="412"/>
    </row>
    <row r="106" spans="1:17" s="657" customFormat="1" ht="18.75" thickBot="1">
      <c r="A106" s="443">
        <v>72</v>
      </c>
      <c r="B106" s="663" t="s">
        <v>422</v>
      </c>
      <c r="C106" s="375">
        <v>4864811</v>
      </c>
      <c r="D106" s="299" t="s">
        <v>12</v>
      </c>
      <c r="E106" s="300" t="s">
        <v>349</v>
      </c>
      <c r="F106" s="660">
        <v>100</v>
      </c>
      <c r="G106" s="628">
        <v>1224</v>
      </c>
      <c r="H106" s="629">
        <v>1410</v>
      </c>
      <c r="I106" s="394">
        <f>G106-H106</f>
        <v>-186</v>
      </c>
      <c r="J106" s="394">
        <f>$F106*I106</f>
        <v>-18600</v>
      </c>
      <c r="K106" s="394">
        <f>J106/1000000</f>
        <v>-0.0186</v>
      </c>
      <c r="L106" s="628">
        <v>162</v>
      </c>
      <c r="M106" s="629">
        <v>162</v>
      </c>
      <c r="N106" s="394">
        <f>L106-M106</f>
        <v>0</v>
      </c>
      <c r="O106" s="394">
        <f>$F106*N106</f>
        <v>0</v>
      </c>
      <c r="P106" s="394">
        <f>O106/1000000</f>
        <v>0</v>
      </c>
      <c r="Q106" s="661"/>
    </row>
    <row r="107" spans="2:16" ht="13.5" thickTop="1">
      <c r="B107" s="17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2:16" ht="18">
      <c r="B108" s="176" t="s">
        <v>244</v>
      </c>
      <c r="G108" s="18"/>
      <c r="H108" s="18"/>
      <c r="I108" s="18"/>
      <c r="J108" s="18"/>
      <c r="K108" s="534">
        <f>SUM(K7:K106)</f>
        <v>-7.996802333333334</v>
      </c>
      <c r="L108" s="18"/>
      <c r="M108" s="18"/>
      <c r="N108" s="18"/>
      <c r="O108" s="18"/>
      <c r="P108" s="175">
        <f>SUM(P7:P106)</f>
        <v>0.0029972400000000485</v>
      </c>
    </row>
    <row r="109" spans="2:16" ht="12.75">
      <c r="B109" s="17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2:16" ht="12.75">
      <c r="B110" s="17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2:16" ht="12.75">
      <c r="B111" s="17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2:16" ht="12.75">
      <c r="B112" s="17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2:16" ht="12.75">
      <c r="B113" s="17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1:16" ht="15.75">
      <c r="A114" s="16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1:17" ht="24" thickBot="1">
      <c r="A115" s="211" t="s">
        <v>243</v>
      </c>
      <c r="G115" s="19"/>
      <c r="H115" s="19"/>
      <c r="I115" s="93" t="s">
        <v>400</v>
      </c>
      <c r="J115" s="19"/>
      <c r="K115" s="19"/>
      <c r="L115" s="19"/>
      <c r="M115" s="19"/>
      <c r="N115" s="93" t="s">
        <v>401</v>
      </c>
      <c r="O115" s="19"/>
      <c r="P115" s="19"/>
      <c r="Q115" s="204" t="str">
        <f>Q1</f>
        <v>November-2015</v>
      </c>
    </row>
    <row r="116" spans="1:17" ht="39.75" thickBot="1" thickTop="1">
      <c r="A116" s="94" t="s">
        <v>8</v>
      </c>
      <c r="B116" s="35" t="s">
        <v>9</v>
      </c>
      <c r="C116" s="36" t="s">
        <v>1</v>
      </c>
      <c r="D116" s="36" t="s">
        <v>2</v>
      </c>
      <c r="E116" s="36" t="s">
        <v>3</v>
      </c>
      <c r="F116" s="36" t="s">
        <v>10</v>
      </c>
      <c r="G116" s="38" t="str">
        <f>G5</f>
        <v>FINAL READING 01/12/2015</v>
      </c>
      <c r="H116" s="36" t="str">
        <f>H5</f>
        <v>INTIAL READING 01/11/2015</v>
      </c>
      <c r="I116" s="36" t="s">
        <v>4</v>
      </c>
      <c r="J116" s="36" t="s">
        <v>5</v>
      </c>
      <c r="K116" s="37" t="s">
        <v>6</v>
      </c>
      <c r="L116" s="38" t="str">
        <f>G5</f>
        <v>FINAL READING 01/12/2015</v>
      </c>
      <c r="M116" s="36" t="str">
        <f>H5</f>
        <v>INTIAL READING 01/11/2015</v>
      </c>
      <c r="N116" s="36" t="s">
        <v>4</v>
      </c>
      <c r="O116" s="36" t="s">
        <v>5</v>
      </c>
      <c r="P116" s="37" t="s">
        <v>6</v>
      </c>
      <c r="Q116" s="37" t="s">
        <v>312</v>
      </c>
    </row>
    <row r="117" spans="1:16" ht="8.25" customHeight="1" thickBot="1" thickTop="1">
      <c r="A117" s="14"/>
      <c r="B117" s="12"/>
      <c r="C117" s="11"/>
      <c r="D117" s="11"/>
      <c r="E117" s="11"/>
      <c r="F117" s="11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1:17" ht="15.75" customHeight="1" thickTop="1">
      <c r="A118" s="405"/>
      <c r="B118" s="406" t="s">
        <v>28</v>
      </c>
      <c r="C118" s="392"/>
      <c r="D118" s="380"/>
      <c r="E118" s="380"/>
      <c r="F118" s="380"/>
      <c r="G118" s="97"/>
      <c r="H118" s="26"/>
      <c r="I118" s="26"/>
      <c r="J118" s="26"/>
      <c r="K118" s="27"/>
      <c r="L118" s="97"/>
      <c r="M118" s="26"/>
      <c r="N118" s="26"/>
      <c r="O118" s="26"/>
      <c r="P118" s="27"/>
      <c r="Q118" s="172"/>
    </row>
    <row r="119" spans="1:17" ht="15.75" customHeight="1">
      <c r="A119" s="391">
        <v>1</v>
      </c>
      <c r="B119" s="420" t="s">
        <v>83</v>
      </c>
      <c r="C119" s="403">
        <v>4865092</v>
      </c>
      <c r="D119" s="395" t="s">
        <v>12</v>
      </c>
      <c r="E119" s="395" t="s">
        <v>349</v>
      </c>
      <c r="F119" s="403">
        <v>-100</v>
      </c>
      <c r="G119" s="409">
        <v>22362</v>
      </c>
      <c r="H119" s="410">
        <v>21361</v>
      </c>
      <c r="I119" s="410">
        <f>G119-H119</f>
        <v>1001</v>
      </c>
      <c r="J119" s="410">
        <f aca="true" t="shared" si="18" ref="J119:J128">$F119*I119</f>
        <v>-100100</v>
      </c>
      <c r="K119" s="411">
        <f aca="true" t="shared" si="19" ref="K119:K128">J119/1000000</f>
        <v>-0.1001</v>
      </c>
      <c r="L119" s="409">
        <v>21536</v>
      </c>
      <c r="M119" s="410">
        <v>21522</v>
      </c>
      <c r="N119" s="410">
        <f>L119-M119</f>
        <v>14</v>
      </c>
      <c r="O119" s="410">
        <f aca="true" t="shared" si="20" ref="O119:O128">$F119*N119</f>
        <v>-1400</v>
      </c>
      <c r="P119" s="411">
        <f aca="true" t="shared" si="21" ref="P119:P128">O119/1000000</f>
        <v>-0.0014</v>
      </c>
      <c r="Q119" s="173"/>
    </row>
    <row r="120" spans="1:17" ht="16.5">
      <c r="A120" s="391"/>
      <c r="B120" s="421" t="s">
        <v>41</v>
      </c>
      <c r="C120" s="403"/>
      <c r="D120" s="425"/>
      <c r="E120" s="425"/>
      <c r="F120" s="403"/>
      <c r="G120" s="409"/>
      <c r="H120" s="410"/>
      <c r="I120" s="410"/>
      <c r="J120" s="410"/>
      <c r="K120" s="411"/>
      <c r="L120" s="409"/>
      <c r="M120" s="410"/>
      <c r="N120" s="410"/>
      <c r="O120" s="410"/>
      <c r="P120" s="411"/>
      <c r="Q120" s="173"/>
    </row>
    <row r="121" spans="1:17" s="626" customFormat="1" ht="16.5">
      <c r="A121" s="391">
        <v>2</v>
      </c>
      <c r="B121" s="420" t="s">
        <v>42</v>
      </c>
      <c r="C121" s="403">
        <v>4864955</v>
      </c>
      <c r="D121" s="424" t="s">
        <v>12</v>
      </c>
      <c r="E121" s="395" t="s">
        <v>349</v>
      </c>
      <c r="F121" s="403">
        <v>-1000</v>
      </c>
      <c r="G121" s="412">
        <v>13828</v>
      </c>
      <c r="H121" s="413">
        <v>13864</v>
      </c>
      <c r="I121" s="413">
        <f>G121-H121</f>
        <v>-36</v>
      </c>
      <c r="J121" s="413">
        <f t="shared" si="18"/>
        <v>36000</v>
      </c>
      <c r="K121" s="417">
        <f t="shared" si="19"/>
        <v>0.036</v>
      </c>
      <c r="L121" s="412">
        <v>7863</v>
      </c>
      <c r="M121" s="413">
        <v>7863</v>
      </c>
      <c r="N121" s="413">
        <f>L121-M121</f>
        <v>0</v>
      </c>
      <c r="O121" s="413">
        <f t="shared" si="20"/>
        <v>0</v>
      </c>
      <c r="P121" s="417">
        <f t="shared" si="21"/>
        <v>0</v>
      </c>
      <c r="Q121" s="630"/>
    </row>
    <row r="122" spans="1:17" ht="16.5">
      <c r="A122" s="391"/>
      <c r="B122" s="421" t="s">
        <v>18</v>
      </c>
      <c r="C122" s="403"/>
      <c r="D122" s="424"/>
      <c r="E122" s="395"/>
      <c r="F122" s="403"/>
      <c r="G122" s="409"/>
      <c r="H122" s="410"/>
      <c r="I122" s="410"/>
      <c r="J122" s="410"/>
      <c r="K122" s="411"/>
      <c r="L122" s="409"/>
      <c r="M122" s="410"/>
      <c r="N122" s="410"/>
      <c r="O122" s="410"/>
      <c r="P122" s="411"/>
      <c r="Q122" s="173"/>
    </row>
    <row r="123" spans="1:17" ht="16.5">
      <c r="A123" s="391">
        <v>3</v>
      </c>
      <c r="B123" s="420" t="s">
        <v>19</v>
      </c>
      <c r="C123" s="403">
        <v>4864808</v>
      </c>
      <c r="D123" s="424" t="s">
        <v>12</v>
      </c>
      <c r="E123" s="395" t="s">
        <v>349</v>
      </c>
      <c r="F123" s="403">
        <v>-200</v>
      </c>
      <c r="G123" s="409">
        <v>9531</v>
      </c>
      <c r="H123" s="410">
        <v>9288</v>
      </c>
      <c r="I123" s="413">
        <f>G123-H123</f>
        <v>243</v>
      </c>
      <c r="J123" s="413">
        <f t="shared" si="18"/>
        <v>-48600</v>
      </c>
      <c r="K123" s="417">
        <f t="shared" si="19"/>
        <v>-0.0486</v>
      </c>
      <c r="L123" s="409">
        <v>21476</v>
      </c>
      <c r="M123" s="410">
        <v>21476</v>
      </c>
      <c r="N123" s="410">
        <f>L123-M123</f>
        <v>0</v>
      </c>
      <c r="O123" s="410">
        <f t="shared" si="20"/>
        <v>0</v>
      </c>
      <c r="P123" s="411">
        <f t="shared" si="21"/>
        <v>0</v>
      </c>
      <c r="Q123" s="508"/>
    </row>
    <row r="124" spans="1:17" s="626" customFormat="1" ht="16.5">
      <c r="A124" s="391">
        <v>4</v>
      </c>
      <c r="B124" s="420" t="s">
        <v>20</v>
      </c>
      <c r="C124" s="403">
        <v>4865144</v>
      </c>
      <c r="D124" s="424" t="s">
        <v>12</v>
      </c>
      <c r="E124" s="395" t="s">
        <v>349</v>
      </c>
      <c r="F124" s="403">
        <v>-1000</v>
      </c>
      <c r="G124" s="412">
        <v>85800</v>
      </c>
      <c r="H124" s="413">
        <v>85733</v>
      </c>
      <c r="I124" s="413">
        <f>G124-H124</f>
        <v>67</v>
      </c>
      <c r="J124" s="413">
        <f>$F124*I124</f>
        <v>-67000</v>
      </c>
      <c r="K124" s="417">
        <f>J124/1000000</f>
        <v>-0.067</v>
      </c>
      <c r="L124" s="412">
        <v>120114</v>
      </c>
      <c r="M124" s="413">
        <v>120110</v>
      </c>
      <c r="N124" s="413">
        <f>L124-M124</f>
        <v>4</v>
      </c>
      <c r="O124" s="413">
        <f>$F124*N124</f>
        <v>-4000</v>
      </c>
      <c r="P124" s="417">
        <f>O124/1000000</f>
        <v>-0.004</v>
      </c>
      <c r="Q124" s="630" t="s">
        <v>419</v>
      </c>
    </row>
    <row r="125" spans="1:17" ht="16.5">
      <c r="A125" s="407"/>
      <c r="B125" s="423" t="s">
        <v>49</v>
      </c>
      <c r="C125" s="386"/>
      <c r="D125" s="428"/>
      <c r="E125" s="428"/>
      <c r="F125" s="408"/>
      <c r="G125" s="418"/>
      <c r="H125" s="271"/>
      <c r="I125" s="410"/>
      <c r="J125" s="410"/>
      <c r="K125" s="411"/>
      <c r="L125" s="418"/>
      <c r="M125" s="271"/>
      <c r="N125" s="410"/>
      <c r="O125" s="410"/>
      <c r="P125" s="411"/>
      <c r="Q125" s="173"/>
    </row>
    <row r="126" spans="1:17" s="626" customFormat="1" ht="16.5">
      <c r="A126" s="391">
        <v>5</v>
      </c>
      <c r="B126" s="706" t="s">
        <v>50</v>
      </c>
      <c r="C126" s="403">
        <v>4864898</v>
      </c>
      <c r="D126" s="425" t="s">
        <v>12</v>
      </c>
      <c r="E126" s="395" t="s">
        <v>349</v>
      </c>
      <c r="F126" s="403">
        <v>-100</v>
      </c>
      <c r="G126" s="412">
        <v>8986</v>
      </c>
      <c r="H126" s="413">
        <v>9261</v>
      </c>
      <c r="I126" s="413">
        <f>G126-H126</f>
        <v>-275</v>
      </c>
      <c r="J126" s="413">
        <f t="shared" si="18"/>
        <v>27500</v>
      </c>
      <c r="K126" s="417">
        <f t="shared" si="19"/>
        <v>0.0275</v>
      </c>
      <c r="L126" s="412">
        <v>61338</v>
      </c>
      <c r="M126" s="413">
        <v>61338</v>
      </c>
      <c r="N126" s="413">
        <f>L126-M126</f>
        <v>0</v>
      </c>
      <c r="O126" s="413">
        <f t="shared" si="20"/>
        <v>0</v>
      </c>
      <c r="P126" s="417">
        <f t="shared" si="21"/>
        <v>0</v>
      </c>
      <c r="Q126" s="631"/>
    </row>
    <row r="127" spans="1:17" ht="16.5">
      <c r="A127" s="391"/>
      <c r="B127" s="422" t="s">
        <v>51</v>
      </c>
      <c r="C127" s="403"/>
      <c r="D127" s="424"/>
      <c r="E127" s="395"/>
      <c r="F127" s="403"/>
      <c r="G127" s="409"/>
      <c r="H127" s="410"/>
      <c r="I127" s="410"/>
      <c r="J127" s="410"/>
      <c r="K127" s="411"/>
      <c r="L127" s="409"/>
      <c r="M127" s="410"/>
      <c r="N127" s="410"/>
      <c r="O127" s="410"/>
      <c r="P127" s="411"/>
      <c r="Q127" s="173"/>
    </row>
    <row r="128" spans="1:17" s="626" customFormat="1" ht="16.5">
      <c r="A128" s="391">
        <v>6</v>
      </c>
      <c r="B128" s="732" t="s">
        <v>352</v>
      </c>
      <c r="C128" s="403">
        <v>4865174</v>
      </c>
      <c r="D128" s="425" t="s">
        <v>12</v>
      </c>
      <c r="E128" s="395" t="s">
        <v>349</v>
      </c>
      <c r="F128" s="403">
        <v>-1000</v>
      </c>
      <c r="G128" s="412">
        <v>0</v>
      </c>
      <c r="H128" s="413">
        <v>0</v>
      </c>
      <c r="I128" s="413">
        <f>G128-H128</f>
        <v>0</v>
      </c>
      <c r="J128" s="413">
        <f t="shared" si="18"/>
        <v>0</v>
      </c>
      <c r="K128" s="417">
        <f t="shared" si="19"/>
        <v>0</v>
      </c>
      <c r="L128" s="412">
        <v>0</v>
      </c>
      <c r="M128" s="413">
        <v>0</v>
      </c>
      <c r="N128" s="413">
        <f>L128-M128</f>
        <v>0</v>
      </c>
      <c r="O128" s="413">
        <f t="shared" si="20"/>
        <v>0</v>
      </c>
      <c r="P128" s="417">
        <f t="shared" si="21"/>
        <v>0</v>
      </c>
      <c r="Q128" s="680"/>
    </row>
    <row r="129" spans="1:17" ht="16.5">
      <c r="A129" s="391"/>
      <c r="B129" s="421" t="s">
        <v>37</v>
      </c>
      <c r="C129" s="403"/>
      <c r="D129" s="425"/>
      <c r="E129" s="395"/>
      <c r="F129" s="403"/>
      <c r="G129" s="409"/>
      <c r="H129" s="410"/>
      <c r="I129" s="410"/>
      <c r="J129" s="410"/>
      <c r="K129" s="411"/>
      <c r="L129" s="409"/>
      <c r="M129" s="410"/>
      <c r="N129" s="410"/>
      <c r="O129" s="410"/>
      <c r="P129" s="411"/>
      <c r="Q129" s="173"/>
    </row>
    <row r="130" spans="1:17" s="626" customFormat="1" ht="16.5">
      <c r="A130" s="391">
        <v>7</v>
      </c>
      <c r="B130" s="420" t="s">
        <v>365</v>
      </c>
      <c r="C130" s="403">
        <v>4864961</v>
      </c>
      <c r="D130" s="424" t="s">
        <v>12</v>
      </c>
      <c r="E130" s="395" t="s">
        <v>349</v>
      </c>
      <c r="F130" s="403">
        <v>-1000</v>
      </c>
      <c r="G130" s="412">
        <v>915448</v>
      </c>
      <c r="H130" s="413">
        <v>916966</v>
      </c>
      <c r="I130" s="413">
        <f>G130-H130</f>
        <v>-1518</v>
      </c>
      <c r="J130" s="413">
        <f>$F130*I130</f>
        <v>1518000</v>
      </c>
      <c r="K130" s="417">
        <f>J130/1000000</f>
        <v>1.518</v>
      </c>
      <c r="L130" s="412">
        <v>991937</v>
      </c>
      <c r="M130" s="413">
        <v>991937</v>
      </c>
      <c r="N130" s="413">
        <f>L130-M130</f>
        <v>0</v>
      </c>
      <c r="O130" s="413">
        <f>$F130*N130</f>
        <v>0</v>
      </c>
      <c r="P130" s="417">
        <f>O130/1000000</f>
        <v>0</v>
      </c>
      <c r="Q130" s="630"/>
    </row>
    <row r="131" spans="1:17" ht="16.5">
      <c r="A131" s="391"/>
      <c r="B131" s="422" t="s">
        <v>388</v>
      </c>
      <c r="C131" s="403"/>
      <c r="D131" s="424"/>
      <c r="E131" s="395"/>
      <c r="F131" s="403"/>
      <c r="G131" s="409"/>
      <c r="H131" s="410"/>
      <c r="I131" s="410"/>
      <c r="J131" s="410"/>
      <c r="K131" s="411"/>
      <c r="L131" s="409"/>
      <c r="M131" s="410"/>
      <c r="N131" s="410"/>
      <c r="O131" s="410"/>
      <c r="P131" s="411"/>
      <c r="Q131" s="173"/>
    </row>
    <row r="132" spans="1:17" s="626" customFormat="1" ht="18">
      <c r="A132" s="391">
        <v>8</v>
      </c>
      <c r="B132" s="763" t="s">
        <v>393</v>
      </c>
      <c r="C132" s="372">
        <v>5128407</v>
      </c>
      <c r="D132" s="144" t="s">
        <v>12</v>
      </c>
      <c r="E132" s="110" t="s">
        <v>349</v>
      </c>
      <c r="F132" s="515">
        <v>2000</v>
      </c>
      <c r="G132" s="412">
        <v>999427</v>
      </c>
      <c r="H132" s="413">
        <v>999427</v>
      </c>
      <c r="I132" s="385">
        <f>G132-H132</f>
        <v>0</v>
      </c>
      <c r="J132" s="385">
        <f>$F132*I132</f>
        <v>0</v>
      </c>
      <c r="K132" s="385">
        <f>J132/1000000</f>
        <v>0</v>
      </c>
      <c r="L132" s="412">
        <v>999958</v>
      </c>
      <c r="M132" s="413">
        <v>999958</v>
      </c>
      <c r="N132" s="385">
        <f>L132-M132</f>
        <v>0</v>
      </c>
      <c r="O132" s="385">
        <f>$F132*N132</f>
        <v>0</v>
      </c>
      <c r="P132" s="385">
        <f>O132/1000000</f>
        <v>0</v>
      </c>
      <c r="Q132" s="631"/>
    </row>
    <row r="133" spans="1:17" ht="13.5" thickBot="1">
      <c r="A133" s="49"/>
      <c r="B133" s="159"/>
      <c r="C133" s="50"/>
      <c r="D133" s="104"/>
      <c r="E133" s="160"/>
      <c r="F133" s="104"/>
      <c r="G133" s="119"/>
      <c r="H133" s="120"/>
      <c r="I133" s="120"/>
      <c r="J133" s="120"/>
      <c r="K133" s="124"/>
      <c r="L133" s="119"/>
      <c r="M133" s="120"/>
      <c r="N133" s="120"/>
      <c r="O133" s="120"/>
      <c r="P133" s="124"/>
      <c r="Q133" s="174"/>
    </row>
    <row r="134" ht="13.5" thickTop="1"/>
    <row r="135" spans="2:16" ht="18">
      <c r="B135" s="178" t="s">
        <v>313</v>
      </c>
      <c r="K135" s="177">
        <f>SUM(K119:K133)</f>
        <v>1.3658000000000001</v>
      </c>
      <c r="P135" s="177">
        <f>SUM(P119:P133)</f>
        <v>-0.0054</v>
      </c>
    </row>
    <row r="136" spans="11:16" ht="15.75">
      <c r="K136" s="101"/>
      <c r="P136" s="101"/>
    </row>
    <row r="137" spans="11:16" ht="15.75">
      <c r="K137" s="101"/>
      <c r="P137" s="101"/>
    </row>
    <row r="138" spans="11:16" ht="15.75">
      <c r="K138" s="101"/>
      <c r="P138" s="101"/>
    </row>
    <row r="139" spans="11:16" ht="15.75">
      <c r="K139" s="101"/>
      <c r="P139" s="101"/>
    </row>
    <row r="140" spans="11:16" ht="15.75">
      <c r="K140" s="101"/>
      <c r="P140" s="101"/>
    </row>
    <row r="141" ht="13.5" thickBot="1"/>
    <row r="142" spans="1:17" ht="31.5" customHeight="1">
      <c r="A142" s="162" t="s">
        <v>246</v>
      </c>
      <c r="B142" s="163"/>
      <c r="C142" s="163"/>
      <c r="D142" s="164"/>
      <c r="E142" s="165"/>
      <c r="F142" s="164"/>
      <c r="G142" s="164"/>
      <c r="H142" s="163"/>
      <c r="I142" s="166"/>
      <c r="J142" s="167"/>
      <c r="K142" s="168"/>
      <c r="L142" s="52"/>
      <c r="M142" s="52"/>
      <c r="N142" s="52"/>
      <c r="O142" s="52"/>
      <c r="P142" s="52"/>
      <c r="Q142" s="53"/>
    </row>
    <row r="143" spans="1:17" ht="28.5" customHeight="1">
      <c r="A143" s="169" t="s">
        <v>308</v>
      </c>
      <c r="B143" s="98"/>
      <c r="C143" s="98"/>
      <c r="D143" s="98"/>
      <c r="E143" s="99"/>
      <c r="F143" s="98"/>
      <c r="G143" s="98"/>
      <c r="H143" s="98"/>
      <c r="I143" s="100"/>
      <c r="J143" s="98"/>
      <c r="K143" s="161">
        <f>K108</f>
        <v>-7.996802333333334</v>
      </c>
      <c r="L143" s="19"/>
      <c r="M143" s="19"/>
      <c r="N143" s="19"/>
      <c r="O143" s="19"/>
      <c r="P143" s="161">
        <f>P108</f>
        <v>0.0029972400000000485</v>
      </c>
      <c r="Q143" s="54"/>
    </row>
    <row r="144" spans="1:17" ht="28.5" customHeight="1">
      <c r="A144" s="169" t="s">
        <v>309</v>
      </c>
      <c r="B144" s="98"/>
      <c r="C144" s="98"/>
      <c r="D144" s="98"/>
      <c r="E144" s="99"/>
      <c r="F144" s="98"/>
      <c r="G144" s="98"/>
      <c r="H144" s="98"/>
      <c r="I144" s="100"/>
      <c r="J144" s="98"/>
      <c r="K144" s="161">
        <f>K135</f>
        <v>1.3658000000000001</v>
      </c>
      <c r="L144" s="19"/>
      <c r="M144" s="19"/>
      <c r="N144" s="19"/>
      <c r="O144" s="19"/>
      <c r="P144" s="161">
        <f>P135</f>
        <v>-0.0054</v>
      </c>
      <c r="Q144" s="54"/>
    </row>
    <row r="145" spans="1:17" ht="28.5" customHeight="1">
      <c r="A145" s="169" t="s">
        <v>247</v>
      </c>
      <c r="B145" s="98"/>
      <c r="C145" s="98"/>
      <c r="D145" s="98"/>
      <c r="E145" s="99"/>
      <c r="F145" s="98"/>
      <c r="G145" s="98"/>
      <c r="H145" s="98"/>
      <c r="I145" s="100"/>
      <c r="J145" s="98"/>
      <c r="K145" s="161">
        <f>'ROHTAK ROAD'!K45</f>
        <v>0.11380000000000001</v>
      </c>
      <c r="L145" s="19"/>
      <c r="M145" s="19"/>
      <c r="N145" s="19"/>
      <c r="O145" s="19"/>
      <c r="P145" s="161">
        <f>'ROHTAK ROAD'!P45</f>
        <v>0.04685</v>
      </c>
      <c r="Q145" s="54"/>
    </row>
    <row r="146" spans="1:17" ht="27.75" customHeight="1" thickBot="1">
      <c r="A146" s="171" t="s">
        <v>248</v>
      </c>
      <c r="B146" s="170"/>
      <c r="C146" s="170"/>
      <c r="D146" s="170"/>
      <c r="E146" s="170"/>
      <c r="F146" s="170"/>
      <c r="G146" s="170"/>
      <c r="H146" s="170"/>
      <c r="I146" s="170"/>
      <c r="J146" s="170"/>
      <c r="K146" s="540">
        <f>SUM(K143:K145)</f>
        <v>-6.5172023333333335</v>
      </c>
      <c r="L146" s="55"/>
      <c r="M146" s="55"/>
      <c r="N146" s="55"/>
      <c r="O146" s="55"/>
      <c r="P146" s="540">
        <f>SUM(P143:P145)</f>
        <v>0.044447240000000054</v>
      </c>
      <c r="Q146" s="179"/>
    </row>
    <row r="150" ht="13.5" thickBot="1">
      <c r="A150" s="272"/>
    </row>
    <row r="151" spans="1:17" ht="12.75">
      <c r="A151" s="257"/>
      <c r="B151" s="258"/>
      <c r="C151" s="258"/>
      <c r="D151" s="258"/>
      <c r="E151" s="258"/>
      <c r="F151" s="258"/>
      <c r="G151" s="258"/>
      <c r="H151" s="52"/>
      <c r="I151" s="52"/>
      <c r="J151" s="52"/>
      <c r="K151" s="52"/>
      <c r="L151" s="52"/>
      <c r="M151" s="52"/>
      <c r="N151" s="52"/>
      <c r="O151" s="52"/>
      <c r="P151" s="52"/>
      <c r="Q151" s="53"/>
    </row>
    <row r="152" spans="1:17" ht="23.25">
      <c r="A152" s="265" t="s">
        <v>330</v>
      </c>
      <c r="B152" s="249"/>
      <c r="C152" s="249"/>
      <c r="D152" s="249"/>
      <c r="E152" s="249"/>
      <c r="F152" s="249"/>
      <c r="G152" s="249"/>
      <c r="H152" s="19"/>
      <c r="I152" s="19"/>
      <c r="J152" s="19"/>
      <c r="K152" s="19"/>
      <c r="L152" s="19"/>
      <c r="M152" s="19"/>
      <c r="N152" s="19"/>
      <c r="O152" s="19"/>
      <c r="P152" s="19"/>
      <c r="Q152" s="54"/>
    </row>
    <row r="153" spans="1:17" ht="12.75">
      <c r="A153" s="259"/>
      <c r="B153" s="249"/>
      <c r="C153" s="249"/>
      <c r="D153" s="249"/>
      <c r="E153" s="249"/>
      <c r="F153" s="249"/>
      <c r="G153" s="249"/>
      <c r="H153" s="19"/>
      <c r="I153" s="19"/>
      <c r="J153" s="19"/>
      <c r="K153" s="19"/>
      <c r="L153" s="19"/>
      <c r="M153" s="19"/>
      <c r="N153" s="19"/>
      <c r="O153" s="19"/>
      <c r="P153" s="19"/>
      <c r="Q153" s="54"/>
    </row>
    <row r="154" spans="1:17" ht="15.75">
      <c r="A154" s="260"/>
      <c r="B154" s="261"/>
      <c r="C154" s="261"/>
      <c r="D154" s="261"/>
      <c r="E154" s="261"/>
      <c r="F154" s="261"/>
      <c r="G154" s="261"/>
      <c r="H154" s="19"/>
      <c r="I154" s="19"/>
      <c r="J154" s="19"/>
      <c r="K154" s="301" t="s">
        <v>342</v>
      </c>
      <c r="L154" s="19"/>
      <c r="M154" s="19"/>
      <c r="N154" s="19"/>
      <c r="O154" s="19"/>
      <c r="P154" s="301" t="s">
        <v>343</v>
      </c>
      <c r="Q154" s="54"/>
    </row>
    <row r="155" spans="1:17" ht="12.75">
      <c r="A155" s="262"/>
      <c r="B155" s="152"/>
      <c r="C155" s="152"/>
      <c r="D155" s="152"/>
      <c r="E155" s="152"/>
      <c r="F155" s="152"/>
      <c r="G155" s="152"/>
      <c r="H155" s="19"/>
      <c r="I155" s="19"/>
      <c r="J155" s="19"/>
      <c r="K155" s="19"/>
      <c r="L155" s="19"/>
      <c r="M155" s="19"/>
      <c r="N155" s="19"/>
      <c r="O155" s="19"/>
      <c r="P155" s="19"/>
      <c r="Q155" s="54"/>
    </row>
    <row r="156" spans="1:17" ht="12.75">
      <c r="A156" s="262"/>
      <c r="B156" s="152"/>
      <c r="C156" s="152"/>
      <c r="D156" s="152"/>
      <c r="E156" s="152"/>
      <c r="F156" s="152"/>
      <c r="G156" s="152"/>
      <c r="H156" s="19"/>
      <c r="I156" s="19"/>
      <c r="J156" s="19"/>
      <c r="K156" s="19"/>
      <c r="L156" s="19"/>
      <c r="M156" s="19"/>
      <c r="N156" s="19"/>
      <c r="O156" s="19"/>
      <c r="P156" s="19"/>
      <c r="Q156" s="54"/>
    </row>
    <row r="157" spans="1:17" ht="24.75" customHeight="1">
      <c r="A157" s="266" t="s">
        <v>333</v>
      </c>
      <c r="B157" s="250"/>
      <c r="C157" s="250"/>
      <c r="D157" s="251"/>
      <c r="E157" s="251"/>
      <c r="F157" s="252"/>
      <c r="G157" s="251"/>
      <c r="H157" s="19"/>
      <c r="I157" s="19"/>
      <c r="J157" s="19"/>
      <c r="K157" s="270">
        <f>K146</f>
        <v>-6.5172023333333335</v>
      </c>
      <c r="L157" s="251" t="s">
        <v>331</v>
      </c>
      <c r="M157" s="19"/>
      <c r="N157" s="19"/>
      <c r="O157" s="19"/>
      <c r="P157" s="270">
        <f>P146</f>
        <v>0.044447240000000054</v>
      </c>
      <c r="Q157" s="273" t="s">
        <v>331</v>
      </c>
    </row>
    <row r="158" spans="1:17" ht="15">
      <c r="A158" s="267"/>
      <c r="B158" s="253"/>
      <c r="C158" s="253"/>
      <c r="D158" s="249"/>
      <c r="E158" s="249"/>
      <c r="F158" s="254"/>
      <c r="G158" s="249"/>
      <c r="H158" s="19"/>
      <c r="I158" s="19"/>
      <c r="J158" s="19"/>
      <c r="K158" s="271"/>
      <c r="L158" s="249"/>
      <c r="M158" s="19"/>
      <c r="N158" s="19"/>
      <c r="O158" s="19"/>
      <c r="P158" s="271"/>
      <c r="Q158" s="274"/>
    </row>
    <row r="159" spans="1:17" ht="22.5" customHeight="1">
      <c r="A159" s="268" t="s">
        <v>332</v>
      </c>
      <c r="B159" s="255"/>
      <c r="C159" s="48"/>
      <c r="D159" s="249"/>
      <c r="E159" s="249"/>
      <c r="F159" s="256"/>
      <c r="G159" s="251"/>
      <c r="H159" s="19"/>
      <c r="I159" s="19"/>
      <c r="J159" s="19"/>
      <c r="K159" s="270">
        <f>'STEPPED UP GENCO'!K42</f>
        <v>0.4314166087</v>
      </c>
      <c r="L159" s="251" t="s">
        <v>331</v>
      </c>
      <c r="M159" s="19"/>
      <c r="N159" s="19"/>
      <c r="O159" s="19"/>
      <c r="P159" s="270">
        <f>'STEPPED UP GENCO'!P42</f>
        <v>-2.3629717578750005</v>
      </c>
      <c r="Q159" s="273" t="s">
        <v>331</v>
      </c>
    </row>
    <row r="160" spans="1:17" ht="12.75">
      <c r="A160" s="263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54"/>
    </row>
    <row r="161" spans="1:17" ht="12.75">
      <c r="A161" s="263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54"/>
    </row>
    <row r="162" spans="1:17" ht="12.75">
      <c r="A162" s="263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54"/>
    </row>
    <row r="163" spans="1:17" ht="21" thickBot="1">
      <c r="A163" s="264"/>
      <c r="B163" s="55"/>
      <c r="C163" s="55"/>
      <c r="D163" s="55"/>
      <c r="E163" s="55"/>
      <c r="F163" s="55"/>
      <c r="G163" s="55"/>
      <c r="H163" s="632"/>
      <c r="I163" s="632"/>
      <c r="J163" s="633" t="s">
        <v>334</v>
      </c>
      <c r="K163" s="634">
        <f>SUM(K157:K162)</f>
        <v>-6.085785724633333</v>
      </c>
      <c r="L163" s="632" t="s">
        <v>331</v>
      </c>
      <c r="M163" s="635"/>
      <c r="N163" s="55"/>
      <c r="O163" s="55"/>
      <c r="P163" s="634">
        <f>SUM(P157:P162)</f>
        <v>-2.3185245178750002</v>
      </c>
      <c r="Q163" s="636" t="s">
        <v>331</v>
      </c>
    </row>
  </sheetData>
  <sheetProtection/>
  <printOptions horizontalCentered="1"/>
  <pageMargins left="0.39" right="0.25" top="0.36" bottom="0" header="0.38" footer="0.5"/>
  <pageSetup horizontalDpi="300" verticalDpi="300" orientation="landscape" scale="59" r:id="rId1"/>
  <rowBreaks count="2" manualBreakCount="2">
    <brk id="59" max="16" man="1"/>
    <brk id="113" max="16" man="1"/>
  </rowBreaks>
  <ignoredErrors>
    <ignoredError sqref="N8:O8 I8:K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170"/>
  <sheetViews>
    <sheetView view="pageBreakPreview" zoomScale="55" zoomScaleNormal="85" zoomScaleSheetLayoutView="55" zoomScalePageLayoutView="0" workbookViewId="0" topLeftCell="A1">
      <selection activeCell="S72" sqref="S72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2.00390625" style="0" customWidth="1"/>
    <col min="13" max="13" width="10.57421875" style="0" customWidth="1"/>
    <col min="14" max="14" width="11.8515625" style="0" customWidth="1"/>
    <col min="15" max="15" width="12.140625" style="0" customWidth="1"/>
    <col min="16" max="16" width="10.7109375" style="0" customWidth="1"/>
    <col min="17" max="17" width="24.140625" style="0" customWidth="1"/>
  </cols>
  <sheetData>
    <row r="1" ht="25.5" customHeight="1">
      <c r="A1" s="1" t="s">
        <v>240</v>
      </c>
    </row>
    <row r="2" spans="1:18" ht="15">
      <c r="A2" s="2" t="s">
        <v>241</v>
      </c>
      <c r="K2" s="51"/>
      <c r="Q2" s="295" t="str">
        <f>NDPL!$Q$1</f>
        <v>November-2015</v>
      </c>
      <c r="R2" s="295"/>
    </row>
    <row r="3" ht="18" customHeight="1">
      <c r="A3" s="3" t="s">
        <v>87</v>
      </c>
    </row>
    <row r="4" spans="1:16" ht="16.5" customHeight="1" thickBot="1">
      <c r="A4" s="102" t="s">
        <v>249</v>
      </c>
      <c r="G4" s="19"/>
      <c r="H4" s="19"/>
      <c r="I4" s="51" t="s">
        <v>7</v>
      </c>
      <c r="J4" s="19"/>
      <c r="K4" s="19"/>
      <c r="L4" s="19"/>
      <c r="M4" s="19"/>
      <c r="N4" s="51" t="s">
        <v>401</v>
      </c>
      <c r="O4" s="19"/>
      <c r="P4" s="19"/>
    </row>
    <row r="5" spans="1:17" ht="55.5" customHeight="1" thickBot="1" thickTop="1">
      <c r="A5" s="38" t="s">
        <v>8</v>
      </c>
      <c r="B5" s="35" t="s">
        <v>9</v>
      </c>
      <c r="C5" s="36" t="s">
        <v>1</v>
      </c>
      <c r="D5" s="36" t="s">
        <v>2</v>
      </c>
      <c r="E5" s="36" t="s">
        <v>3</v>
      </c>
      <c r="F5" s="36" t="s">
        <v>10</v>
      </c>
      <c r="G5" s="38" t="str">
        <f>NDPL!G5</f>
        <v>FINAL READING 01/12/2015</v>
      </c>
      <c r="H5" s="36" t="str">
        <f>NDPL!H5</f>
        <v>INTIAL READING 01/11/2015</v>
      </c>
      <c r="I5" s="36" t="s">
        <v>4</v>
      </c>
      <c r="J5" s="36" t="s">
        <v>5</v>
      </c>
      <c r="K5" s="36" t="s">
        <v>6</v>
      </c>
      <c r="L5" s="38" t="str">
        <f>NDPL!G5</f>
        <v>FINAL READING 01/12/2015</v>
      </c>
      <c r="M5" s="36" t="str">
        <f>NDPL!H5</f>
        <v>INTIAL READING 01/11/2015</v>
      </c>
      <c r="N5" s="36" t="s">
        <v>4</v>
      </c>
      <c r="O5" s="36" t="s">
        <v>5</v>
      </c>
      <c r="P5" s="36" t="s">
        <v>6</v>
      </c>
      <c r="Q5" s="202" t="s">
        <v>312</v>
      </c>
    </row>
    <row r="6" spans="1:16" ht="0.75" customHeight="1" thickBot="1" thickTop="1">
      <c r="A6" s="6"/>
      <c r="B6" s="15"/>
      <c r="C6" s="4"/>
      <c r="D6" s="4"/>
      <c r="E6" s="4"/>
      <c r="F6" s="4"/>
      <c r="G6" s="4"/>
      <c r="H6" s="4"/>
      <c r="I6" s="4"/>
      <c r="J6" s="4"/>
      <c r="K6" s="4"/>
      <c r="L6" s="20"/>
      <c r="M6" s="4"/>
      <c r="N6" s="4"/>
      <c r="O6" s="4"/>
      <c r="P6" s="4"/>
    </row>
    <row r="7" spans="1:17" ht="15.75" customHeight="1" thickTop="1">
      <c r="A7" s="436"/>
      <c r="B7" s="437" t="s">
        <v>144</v>
      </c>
      <c r="C7" s="426"/>
      <c r="D7" s="39"/>
      <c r="E7" s="39"/>
      <c r="F7" s="40"/>
      <c r="G7" s="32"/>
      <c r="H7" s="25"/>
      <c r="I7" s="25"/>
      <c r="J7" s="25"/>
      <c r="K7" s="25"/>
      <c r="L7" s="24"/>
      <c r="M7" s="25"/>
      <c r="N7" s="25"/>
      <c r="O7" s="25"/>
      <c r="P7" s="25"/>
      <c r="Q7" s="172"/>
    </row>
    <row r="8" spans="1:17" s="626" customFormat="1" ht="15.75" customHeight="1">
      <c r="A8" s="438">
        <v>1</v>
      </c>
      <c r="B8" s="439" t="s">
        <v>88</v>
      </c>
      <c r="C8" s="442">
        <v>4865110</v>
      </c>
      <c r="D8" s="43" t="s">
        <v>12</v>
      </c>
      <c r="E8" s="44" t="s">
        <v>349</v>
      </c>
      <c r="F8" s="448">
        <v>100</v>
      </c>
      <c r="G8" s="412">
        <v>7943</v>
      </c>
      <c r="H8" s="413">
        <v>6582</v>
      </c>
      <c r="I8" s="333">
        <f aca="true" t="shared" si="0" ref="I8:I14">G8-H8</f>
        <v>1361</v>
      </c>
      <c r="J8" s="333">
        <f>$F8*I8</f>
        <v>136100</v>
      </c>
      <c r="K8" s="333">
        <f>J8/1000000</f>
        <v>0.1361</v>
      </c>
      <c r="L8" s="412">
        <v>87</v>
      </c>
      <c r="M8" s="413">
        <v>78</v>
      </c>
      <c r="N8" s="333">
        <f aca="true" t="shared" si="1" ref="N8:N14">L8-M8</f>
        <v>9</v>
      </c>
      <c r="O8" s="333">
        <f>$F8*N8</f>
        <v>900</v>
      </c>
      <c r="P8" s="333">
        <f>O8/1000000</f>
        <v>0.0009</v>
      </c>
      <c r="Q8" s="630"/>
    </row>
    <row r="9" spans="1:17" s="626" customFormat="1" ht="15.75" customHeight="1">
      <c r="A9" s="438">
        <v>2</v>
      </c>
      <c r="B9" s="439" t="s">
        <v>89</v>
      </c>
      <c r="C9" s="442">
        <v>4865080</v>
      </c>
      <c r="D9" s="43" t="s">
        <v>12</v>
      </c>
      <c r="E9" s="44" t="s">
        <v>349</v>
      </c>
      <c r="F9" s="448">
        <v>300</v>
      </c>
      <c r="G9" s="412">
        <v>2580</v>
      </c>
      <c r="H9" s="413">
        <v>2491</v>
      </c>
      <c r="I9" s="333">
        <f t="shared" si="0"/>
        <v>89</v>
      </c>
      <c r="J9" s="333">
        <f>$F9*I9</f>
        <v>26700</v>
      </c>
      <c r="K9" s="333">
        <f>J9/1000000</f>
        <v>0.0267</v>
      </c>
      <c r="L9" s="412">
        <v>73</v>
      </c>
      <c r="M9" s="413">
        <v>0</v>
      </c>
      <c r="N9" s="333">
        <f t="shared" si="1"/>
        <v>73</v>
      </c>
      <c r="O9" s="333">
        <f>$F9*N9</f>
        <v>21900</v>
      </c>
      <c r="P9" s="333">
        <f>O9/1000000</f>
        <v>0.0219</v>
      </c>
      <c r="Q9" s="648"/>
    </row>
    <row r="10" spans="1:17" ht="15.75" customHeight="1">
      <c r="A10" s="438">
        <v>3</v>
      </c>
      <c r="B10" s="439" t="s">
        <v>90</v>
      </c>
      <c r="C10" s="442">
        <v>4865099</v>
      </c>
      <c r="D10" s="43" t="s">
        <v>12</v>
      </c>
      <c r="E10" s="44" t="s">
        <v>349</v>
      </c>
      <c r="F10" s="448">
        <v>100</v>
      </c>
      <c r="G10" s="409">
        <v>15435</v>
      </c>
      <c r="H10" s="410">
        <v>14809</v>
      </c>
      <c r="I10" s="466">
        <f t="shared" si="0"/>
        <v>626</v>
      </c>
      <c r="J10" s="466">
        <f aca="true" t="shared" si="2" ref="J10:J53">$F10*I10</f>
        <v>62600</v>
      </c>
      <c r="K10" s="466">
        <f aca="true" t="shared" si="3" ref="K10:K53">J10/1000000</f>
        <v>0.0626</v>
      </c>
      <c r="L10" s="409">
        <v>32558</v>
      </c>
      <c r="M10" s="410">
        <v>32501</v>
      </c>
      <c r="N10" s="466">
        <f t="shared" si="1"/>
        <v>57</v>
      </c>
      <c r="O10" s="466">
        <f aca="true" t="shared" si="4" ref="O10:O53">$F10*N10</f>
        <v>5700</v>
      </c>
      <c r="P10" s="466">
        <f aca="true" t="shared" si="5" ref="P10:P53">O10/1000000</f>
        <v>0.0057</v>
      </c>
      <c r="Q10" s="173"/>
    </row>
    <row r="11" spans="1:17" ht="15.75" customHeight="1">
      <c r="A11" s="438">
        <v>4</v>
      </c>
      <c r="B11" s="439" t="s">
        <v>91</v>
      </c>
      <c r="C11" s="442">
        <v>4865184</v>
      </c>
      <c r="D11" s="43" t="s">
        <v>12</v>
      </c>
      <c r="E11" s="44" t="s">
        <v>349</v>
      </c>
      <c r="F11" s="448">
        <v>300</v>
      </c>
      <c r="G11" s="409">
        <v>917</v>
      </c>
      <c r="H11" s="410">
        <v>618</v>
      </c>
      <c r="I11" s="466">
        <f t="shared" si="0"/>
        <v>299</v>
      </c>
      <c r="J11" s="466">
        <f>$F11*I11</f>
        <v>89700</v>
      </c>
      <c r="K11" s="466">
        <f>J11/1000000</f>
        <v>0.0897</v>
      </c>
      <c r="L11" s="409">
        <v>5365</v>
      </c>
      <c r="M11" s="410">
        <v>5364</v>
      </c>
      <c r="N11" s="466">
        <f t="shared" si="1"/>
        <v>1</v>
      </c>
      <c r="O11" s="466">
        <f>$F11*N11</f>
        <v>300</v>
      </c>
      <c r="P11" s="466">
        <f>O11/1000000</f>
        <v>0.0003</v>
      </c>
      <c r="Q11" s="173"/>
    </row>
    <row r="12" spans="1:17" s="626" customFormat="1" ht="15">
      <c r="A12" s="438">
        <v>5</v>
      </c>
      <c r="B12" s="439" t="s">
        <v>92</v>
      </c>
      <c r="C12" s="442">
        <v>4865103</v>
      </c>
      <c r="D12" s="43" t="s">
        <v>12</v>
      </c>
      <c r="E12" s="44" t="s">
        <v>349</v>
      </c>
      <c r="F12" s="448">
        <v>1333.3</v>
      </c>
      <c r="G12" s="412">
        <v>1739</v>
      </c>
      <c r="H12" s="413">
        <v>1568</v>
      </c>
      <c r="I12" s="333">
        <f t="shared" si="0"/>
        <v>171</v>
      </c>
      <c r="J12" s="333">
        <f t="shared" si="2"/>
        <v>227994.3</v>
      </c>
      <c r="K12" s="333">
        <f t="shared" si="3"/>
        <v>0.22799429999999998</v>
      </c>
      <c r="L12" s="412">
        <v>2701</v>
      </c>
      <c r="M12" s="413">
        <v>2699</v>
      </c>
      <c r="N12" s="333">
        <f t="shared" si="1"/>
        <v>2</v>
      </c>
      <c r="O12" s="333">
        <f t="shared" si="4"/>
        <v>2666.6</v>
      </c>
      <c r="P12" s="333">
        <f t="shared" si="5"/>
        <v>0.0026666</v>
      </c>
      <c r="Q12" s="642"/>
    </row>
    <row r="13" spans="1:17" ht="15.75" customHeight="1">
      <c r="A13" s="438">
        <v>6</v>
      </c>
      <c r="B13" s="439" t="s">
        <v>93</v>
      </c>
      <c r="C13" s="442">
        <v>4865101</v>
      </c>
      <c r="D13" s="43" t="s">
        <v>12</v>
      </c>
      <c r="E13" s="44" t="s">
        <v>349</v>
      </c>
      <c r="F13" s="448">
        <v>100</v>
      </c>
      <c r="G13" s="409">
        <v>32204</v>
      </c>
      <c r="H13" s="410">
        <v>30816</v>
      </c>
      <c r="I13" s="466">
        <f t="shared" si="0"/>
        <v>1388</v>
      </c>
      <c r="J13" s="466">
        <f t="shared" si="2"/>
        <v>138800</v>
      </c>
      <c r="K13" s="466">
        <f t="shared" si="3"/>
        <v>0.1388</v>
      </c>
      <c r="L13" s="409">
        <v>172619</v>
      </c>
      <c r="M13" s="410">
        <v>172613</v>
      </c>
      <c r="N13" s="466">
        <f t="shared" si="1"/>
        <v>6</v>
      </c>
      <c r="O13" s="466">
        <f t="shared" si="4"/>
        <v>600</v>
      </c>
      <c r="P13" s="466">
        <f t="shared" si="5"/>
        <v>0.0006</v>
      </c>
      <c r="Q13" s="173"/>
    </row>
    <row r="14" spans="1:17" s="626" customFormat="1" ht="15.75" customHeight="1">
      <c r="A14" s="438">
        <v>7</v>
      </c>
      <c r="B14" s="439" t="s">
        <v>94</v>
      </c>
      <c r="C14" s="442">
        <v>4865120</v>
      </c>
      <c r="D14" s="43" t="s">
        <v>12</v>
      </c>
      <c r="E14" s="44" t="s">
        <v>349</v>
      </c>
      <c r="F14" s="448">
        <v>100</v>
      </c>
      <c r="G14" s="412">
        <v>13884</v>
      </c>
      <c r="H14" s="413">
        <v>4565</v>
      </c>
      <c r="I14" s="333">
        <f t="shared" si="0"/>
        <v>9319</v>
      </c>
      <c r="J14" s="333">
        <f>$F14*I14</f>
        <v>931900</v>
      </c>
      <c r="K14" s="333">
        <f>J14/1000000</f>
        <v>0.9319</v>
      </c>
      <c r="L14" s="412">
        <v>50</v>
      </c>
      <c r="M14" s="413">
        <v>0</v>
      </c>
      <c r="N14" s="333">
        <f t="shared" si="1"/>
        <v>50</v>
      </c>
      <c r="O14" s="333">
        <f>$F14*N14</f>
        <v>5000</v>
      </c>
      <c r="P14" s="333">
        <f>O14/1000000</f>
        <v>0.005</v>
      </c>
      <c r="Q14" s="630"/>
    </row>
    <row r="15" spans="1:17" ht="15.75" customHeight="1">
      <c r="A15" s="438"/>
      <c r="B15" s="441" t="s">
        <v>11</v>
      </c>
      <c r="C15" s="442"/>
      <c r="D15" s="43"/>
      <c r="E15" s="43"/>
      <c r="F15" s="448"/>
      <c r="G15" s="409"/>
      <c r="H15" s="410"/>
      <c r="I15" s="466"/>
      <c r="J15" s="466"/>
      <c r="K15" s="466"/>
      <c r="L15" s="467"/>
      <c r="M15" s="466"/>
      <c r="N15" s="466"/>
      <c r="O15" s="466"/>
      <c r="P15" s="466"/>
      <c r="Q15" s="173"/>
    </row>
    <row r="16" spans="1:17" s="626" customFormat="1" ht="15.75" customHeight="1">
      <c r="A16" s="438">
        <v>8</v>
      </c>
      <c r="B16" s="439" t="s">
        <v>372</v>
      </c>
      <c r="C16" s="442">
        <v>4864884</v>
      </c>
      <c r="D16" s="43" t="s">
        <v>12</v>
      </c>
      <c r="E16" s="44" t="s">
        <v>349</v>
      </c>
      <c r="F16" s="448">
        <v>1000</v>
      </c>
      <c r="G16" s="412">
        <v>990413</v>
      </c>
      <c r="H16" s="413">
        <v>990692</v>
      </c>
      <c r="I16" s="333">
        <f aca="true" t="shared" si="6" ref="I16:I27">G16-H16</f>
        <v>-279</v>
      </c>
      <c r="J16" s="333">
        <f t="shared" si="2"/>
        <v>-279000</v>
      </c>
      <c r="K16" s="333">
        <f t="shared" si="3"/>
        <v>-0.279</v>
      </c>
      <c r="L16" s="412">
        <v>1680</v>
      </c>
      <c r="M16" s="413">
        <v>1680</v>
      </c>
      <c r="N16" s="333">
        <f aca="true" t="shared" si="7" ref="N16:N27">L16-M16</f>
        <v>0</v>
      </c>
      <c r="O16" s="333">
        <f t="shared" si="4"/>
        <v>0</v>
      </c>
      <c r="P16" s="333">
        <f t="shared" si="5"/>
        <v>0</v>
      </c>
      <c r="Q16" s="680"/>
    </row>
    <row r="17" spans="1:17" s="626" customFormat="1" ht="15.75" customHeight="1">
      <c r="A17" s="438">
        <v>9</v>
      </c>
      <c r="B17" s="439" t="s">
        <v>95</v>
      </c>
      <c r="C17" s="442">
        <v>4864831</v>
      </c>
      <c r="D17" s="43" t="s">
        <v>12</v>
      </c>
      <c r="E17" s="44" t="s">
        <v>349</v>
      </c>
      <c r="F17" s="448">
        <v>1000</v>
      </c>
      <c r="G17" s="412">
        <v>997948</v>
      </c>
      <c r="H17" s="413">
        <v>998141</v>
      </c>
      <c r="I17" s="333">
        <f t="shared" si="6"/>
        <v>-193</v>
      </c>
      <c r="J17" s="333">
        <f t="shared" si="2"/>
        <v>-193000</v>
      </c>
      <c r="K17" s="333">
        <f t="shared" si="3"/>
        <v>-0.193</v>
      </c>
      <c r="L17" s="412">
        <v>2869</v>
      </c>
      <c r="M17" s="413">
        <v>2872</v>
      </c>
      <c r="N17" s="333">
        <f t="shared" si="7"/>
        <v>-3</v>
      </c>
      <c r="O17" s="333">
        <f t="shared" si="4"/>
        <v>-3000</v>
      </c>
      <c r="P17" s="333">
        <f t="shared" si="5"/>
        <v>-0.003</v>
      </c>
      <c r="Q17" s="630"/>
    </row>
    <row r="18" spans="1:17" s="626" customFormat="1" ht="15.75" customHeight="1">
      <c r="A18" s="438">
        <v>10</v>
      </c>
      <c r="B18" s="439" t="s">
        <v>126</v>
      </c>
      <c r="C18" s="442">
        <v>4864832</v>
      </c>
      <c r="D18" s="43" t="s">
        <v>12</v>
      </c>
      <c r="E18" s="44" t="s">
        <v>349</v>
      </c>
      <c r="F18" s="448">
        <v>1000</v>
      </c>
      <c r="G18" s="412">
        <v>696</v>
      </c>
      <c r="H18" s="413">
        <v>949</v>
      </c>
      <c r="I18" s="333">
        <f t="shared" si="6"/>
        <v>-253</v>
      </c>
      <c r="J18" s="333">
        <f t="shared" si="2"/>
        <v>-253000</v>
      </c>
      <c r="K18" s="333">
        <f t="shared" si="3"/>
        <v>-0.253</v>
      </c>
      <c r="L18" s="412">
        <v>1299</v>
      </c>
      <c r="M18" s="413">
        <v>1299</v>
      </c>
      <c r="N18" s="333">
        <f t="shared" si="7"/>
        <v>0</v>
      </c>
      <c r="O18" s="333">
        <f t="shared" si="4"/>
        <v>0</v>
      </c>
      <c r="P18" s="333">
        <f t="shared" si="5"/>
        <v>0</v>
      </c>
      <c r="Q18" s="630"/>
    </row>
    <row r="19" spans="1:17" s="626" customFormat="1" ht="15.75" customHeight="1">
      <c r="A19" s="438">
        <v>11</v>
      </c>
      <c r="B19" s="439" t="s">
        <v>96</v>
      </c>
      <c r="C19" s="442">
        <v>4864833</v>
      </c>
      <c r="D19" s="43" t="s">
        <v>12</v>
      </c>
      <c r="E19" s="44" t="s">
        <v>349</v>
      </c>
      <c r="F19" s="448">
        <v>1000</v>
      </c>
      <c r="G19" s="412">
        <v>997345</v>
      </c>
      <c r="H19" s="413">
        <v>997663</v>
      </c>
      <c r="I19" s="333">
        <f t="shared" si="6"/>
        <v>-318</v>
      </c>
      <c r="J19" s="333">
        <f t="shared" si="2"/>
        <v>-318000</v>
      </c>
      <c r="K19" s="333">
        <f t="shared" si="3"/>
        <v>-0.318</v>
      </c>
      <c r="L19" s="412">
        <v>2126</v>
      </c>
      <c r="M19" s="413">
        <v>2126</v>
      </c>
      <c r="N19" s="333">
        <f t="shared" si="7"/>
        <v>0</v>
      </c>
      <c r="O19" s="333">
        <f t="shared" si="4"/>
        <v>0</v>
      </c>
      <c r="P19" s="333">
        <f t="shared" si="5"/>
        <v>0</v>
      </c>
      <c r="Q19" s="630"/>
    </row>
    <row r="20" spans="1:17" s="626" customFormat="1" ht="15.75" customHeight="1">
      <c r="A20" s="438">
        <v>12</v>
      </c>
      <c r="B20" s="439" t="s">
        <v>97</v>
      </c>
      <c r="C20" s="442">
        <v>4864834</v>
      </c>
      <c r="D20" s="43" t="s">
        <v>12</v>
      </c>
      <c r="E20" s="44" t="s">
        <v>349</v>
      </c>
      <c r="F20" s="448">
        <v>1000</v>
      </c>
      <c r="G20" s="412">
        <v>997169</v>
      </c>
      <c r="H20" s="413">
        <v>997018</v>
      </c>
      <c r="I20" s="333">
        <f t="shared" si="6"/>
        <v>151</v>
      </c>
      <c r="J20" s="333">
        <f t="shared" si="2"/>
        <v>151000</v>
      </c>
      <c r="K20" s="333">
        <f t="shared" si="3"/>
        <v>0.151</v>
      </c>
      <c r="L20" s="412">
        <v>4872</v>
      </c>
      <c r="M20" s="413">
        <v>4872</v>
      </c>
      <c r="N20" s="333">
        <f t="shared" si="7"/>
        <v>0</v>
      </c>
      <c r="O20" s="333">
        <f t="shared" si="4"/>
        <v>0</v>
      </c>
      <c r="P20" s="333">
        <f t="shared" si="5"/>
        <v>0</v>
      </c>
      <c r="Q20" s="630"/>
    </row>
    <row r="21" spans="1:17" s="626" customFormat="1" ht="15.75" customHeight="1">
      <c r="A21" s="438">
        <v>13</v>
      </c>
      <c r="B21" s="395" t="s">
        <v>98</v>
      </c>
      <c r="C21" s="442">
        <v>4864889</v>
      </c>
      <c r="D21" s="47" t="s">
        <v>12</v>
      </c>
      <c r="E21" s="44" t="s">
        <v>349</v>
      </c>
      <c r="F21" s="448">
        <v>1000</v>
      </c>
      <c r="G21" s="412">
        <v>999694</v>
      </c>
      <c r="H21" s="413">
        <v>999855</v>
      </c>
      <c r="I21" s="333">
        <f t="shared" si="6"/>
        <v>-161</v>
      </c>
      <c r="J21" s="333">
        <f>$F21*I21</f>
        <v>-161000</v>
      </c>
      <c r="K21" s="333">
        <f>J21/1000000</f>
        <v>-0.161</v>
      </c>
      <c r="L21" s="412">
        <v>999531</v>
      </c>
      <c r="M21" s="413">
        <v>999527</v>
      </c>
      <c r="N21" s="333">
        <f t="shared" si="7"/>
        <v>4</v>
      </c>
      <c r="O21" s="333">
        <f>$F21*N21</f>
        <v>4000</v>
      </c>
      <c r="P21" s="333">
        <f>O21/1000000</f>
        <v>0.004</v>
      </c>
      <c r="Q21" s="630"/>
    </row>
    <row r="22" spans="1:17" s="626" customFormat="1" ht="15.75" customHeight="1">
      <c r="A22" s="438">
        <v>14</v>
      </c>
      <c r="B22" s="439" t="s">
        <v>99</v>
      </c>
      <c r="C22" s="442">
        <v>4864836</v>
      </c>
      <c r="D22" s="43" t="s">
        <v>12</v>
      </c>
      <c r="E22" s="44" t="s">
        <v>349</v>
      </c>
      <c r="F22" s="448">
        <v>1000</v>
      </c>
      <c r="G22" s="412">
        <v>999314</v>
      </c>
      <c r="H22" s="413">
        <v>999262</v>
      </c>
      <c r="I22" s="333">
        <f t="shared" si="6"/>
        <v>52</v>
      </c>
      <c r="J22" s="333">
        <f t="shared" si="2"/>
        <v>52000</v>
      </c>
      <c r="K22" s="333">
        <f t="shared" si="3"/>
        <v>0.052</v>
      </c>
      <c r="L22" s="412">
        <v>17370</v>
      </c>
      <c r="M22" s="413">
        <v>17360</v>
      </c>
      <c r="N22" s="333">
        <f t="shared" si="7"/>
        <v>10</v>
      </c>
      <c r="O22" s="333">
        <f t="shared" si="4"/>
        <v>10000</v>
      </c>
      <c r="P22" s="333">
        <f t="shared" si="5"/>
        <v>0.01</v>
      </c>
      <c r="Q22" s="630"/>
    </row>
    <row r="23" spans="1:17" s="626" customFormat="1" ht="15.75" customHeight="1">
      <c r="A23" s="438">
        <v>15</v>
      </c>
      <c r="B23" s="439" t="s">
        <v>100</v>
      </c>
      <c r="C23" s="442">
        <v>4864837</v>
      </c>
      <c r="D23" s="43" t="s">
        <v>12</v>
      </c>
      <c r="E23" s="44" t="s">
        <v>349</v>
      </c>
      <c r="F23" s="448">
        <v>1000</v>
      </c>
      <c r="G23" s="412">
        <v>806</v>
      </c>
      <c r="H23" s="413">
        <v>1022</v>
      </c>
      <c r="I23" s="333">
        <f t="shared" si="6"/>
        <v>-216</v>
      </c>
      <c r="J23" s="333">
        <f t="shared" si="2"/>
        <v>-216000</v>
      </c>
      <c r="K23" s="333">
        <f t="shared" si="3"/>
        <v>-0.216</v>
      </c>
      <c r="L23" s="412">
        <v>38810</v>
      </c>
      <c r="M23" s="413">
        <v>38812</v>
      </c>
      <c r="N23" s="333">
        <f t="shared" si="7"/>
        <v>-2</v>
      </c>
      <c r="O23" s="333">
        <f t="shared" si="4"/>
        <v>-2000</v>
      </c>
      <c r="P23" s="333">
        <f t="shared" si="5"/>
        <v>-0.002</v>
      </c>
      <c r="Q23" s="630"/>
    </row>
    <row r="24" spans="1:17" s="626" customFormat="1" ht="15.75" customHeight="1">
      <c r="A24" s="438">
        <v>16</v>
      </c>
      <c r="B24" s="439" t="s">
        <v>101</v>
      </c>
      <c r="C24" s="442">
        <v>4864838</v>
      </c>
      <c r="D24" s="43" t="s">
        <v>12</v>
      </c>
      <c r="E24" s="44" t="s">
        <v>349</v>
      </c>
      <c r="F24" s="448">
        <v>1000</v>
      </c>
      <c r="G24" s="412">
        <v>1000000</v>
      </c>
      <c r="H24" s="413">
        <v>999896</v>
      </c>
      <c r="I24" s="333">
        <f t="shared" si="6"/>
        <v>104</v>
      </c>
      <c r="J24" s="333">
        <f t="shared" si="2"/>
        <v>104000</v>
      </c>
      <c r="K24" s="333">
        <f t="shared" si="3"/>
        <v>0.104</v>
      </c>
      <c r="L24" s="412">
        <v>28358</v>
      </c>
      <c r="M24" s="413">
        <v>28345</v>
      </c>
      <c r="N24" s="333">
        <f t="shared" si="7"/>
        <v>13</v>
      </c>
      <c r="O24" s="333">
        <f t="shared" si="4"/>
        <v>13000</v>
      </c>
      <c r="P24" s="333">
        <f t="shared" si="5"/>
        <v>0.013</v>
      </c>
      <c r="Q24" s="630"/>
    </row>
    <row r="25" spans="1:17" s="626" customFormat="1" ht="15.75" customHeight="1">
      <c r="A25" s="438">
        <v>17</v>
      </c>
      <c r="B25" s="439" t="s">
        <v>124</v>
      </c>
      <c r="C25" s="442">
        <v>4864839</v>
      </c>
      <c r="D25" s="43" t="s">
        <v>12</v>
      </c>
      <c r="E25" s="44" t="s">
        <v>349</v>
      </c>
      <c r="F25" s="448">
        <v>1000</v>
      </c>
      <c r="G25" s="412">
        <v>1558</v>
      </c>
      <c r="H25" s="413">
        <v>1600</v>
      </c>
      <c r="I25" s="333">
        <f t="shared" si="6"/>
        <v>-42</v>
      </c>
      <c r="J25" s="333">
        <f t="shared" si="2"/>
        <v>-42000</v>
      </c>
      <c r="K25" s="333">
        <f t="shared" si="3"/>
        <v>-0.042</v>
      </c>
      <c r="L25" s="412">
        <v>9503</v>
      </c>
      <c r="M25" s="413">
        <v>9503</v>
      </c>
      <c r="N25" s="333">
        <f t="shared" si="7"/>
        <v>0</v>
      </c>
      <c r="O25" s="333">
        <f t="shared" si="4"/>
        <v>0</v>
      </c>
      <c r="P25" s="333">
        <f t="shared" si="5"/>
        <v>0</v>
      </c>
      <c r="Q25" s="630"/>
    </row>
    <row r="26" spans="1:17" s="626" customFormat="1" ht="15.75" customHeight="1">
      <c r="A26" s="438">
        <v>18</v>
      </c>
      <c r="B26" s="439" t="s">
        <v>127</v>
      </c>
      <c r="C26" s="442">
        <v>4864788</v>
      </c>
      <c r="D26" s="43" t="s">
        <v>12</v>
      </c>
      <c r="E26" s="44" t="s">
        <v>349</v>
      </c>
      <c r="F26" s="448">
        <v>100</v>
      </c>
      <c r="G26" s="412">
        <v>11516</v>
      </c>
      <c r="H26" s="413">
        <v>11429</v>
      </c>
      <c r="I26" s="333">
        <f t="shared" si="6"/>
        <v>87</v>
      </c>
      <c r="J26" s="333">
        <f t="shared" si="2"/>
        <v>8700</v>
      </c>
      <c r="K26" s="333">
        <f t="shared" si="3"/>
        <v>0.0087</v>
      </c>
      <c r="L26" s="412">
        <v>338</v>
      </c>
      <c r="M26" s="413">
        <v>338</v>
      </c>
      <c r="N26" s="333">
        <f t="shared" si="7"/>
        <v>0</v>
      </c>
      <c r="O26" s="333">
        <f t="shared" si="4"/>
        <v>0</v>
      </c>
      <c r="P26" s="333">
        <f t="shared" si="5"/>
        <v>0</v>
      </c>
      <c r="Q26" s="630"/>
    </row>
    <row r="27" spans="1:17" s="626" customFormat="1" ht="15.75" customHeight="1">
      <c r="A27" s="438">
        <v>19</v>
      </c>
      <c r="B27" s="439" t="s">
        <v>125</v>
      </c>
      <c r="C27" s="442">
        <v>4864883</v>
      </c>
      <c r="D27" s="43" t="s">
        <v>12</v>
      </c>
      <c r="E27" s="44" t="s">
        <v>349</v>
      </c>
      <c r="F27" s="448">
        <v>1000</v>
      </c>
      <c r="G27" s="412">
        <v>997377</v>
      </c>
      <c r="H27" s="413">
        <v>996951</v>
      </c>
      <c r="I27" s="333">
        <f t="shared" si="6"/>
        <v>426</v>
      </c>
      <c r="J27" s="333">
        <f t="shared" si="2"/>
        <v>426000</v>
      </c>
      <c r="K27" s="333">
        <f t="shared" si="3"/>
        <v>0.426</v>
      </c>
      <c r="L27" s="412">
        <v>15142</v>
      </c>
      <c r="M27" s="413">
        <v>15143</v>
      </c>
      <c r="N27" s="333">
        <f t="shared" si="7"/>
        <v>-1</v>
      </c>
      <c r="O27" s="333">
        <f t="shared" si="4"/>
        <v>-1000</v>
      </c>
      <c r="P27" s="333">
        <f t="shared" si="5"/>
        <v>-0.001</v>
      </c>
      <c r="Q27" s="630"/>
    </row>
    <row r="28" spans="1:17" ht="15.75" customHeight="1">
      <c r="A28" s="438"/>
      <c r="B28" s="441" t="s">
        <v>102</v>
      </c>
      <c r="C28" s="442"/>
      <c r="D28" s="43"/>
      <c r="E28" s="43"/>
      <c r="F28" s="448"/>
      <c r="G28" s="409"/>
      <c r="H28" s="410"/>
      <c r="I28" s="21"/>
      <c r="J28" s="21"/>
      <c r="K28" s="227"/>
      <c r="L28" s="95"/>
      <c r="M28" s="21"/>
      <c r="N28" s="21"/>
      <c r="O28" s="21"/>
      <c r="P28" s="227"/>
      <c r="Q28" s="173"/>
    </row>
    <row r="29" spans="1:17" s="626" customFormat="1" ht="15.75" customHeight="1">
      <c r="A29" s="438">
        <v>20</v>
      </c>
      <c r="B29" s="439" t="s">
        <v>103</v>
      </c>
      <c r="C29" s="442">
        <v>4864954</v>
      </c>
      <c r="D29" s="43" t="s">
        <v>12</v>
      </c>
      <c r="E29" s="44" t="s">
        <v>349</v>
      </c>
      <c r="F29" s="448">
        <v>1375</v>
      </c>
      <c r="G29" s="412">
        <v>999999</v>
      </c>
      <c r="H29" s="413">
        <v>999999</v>
      </c>
      <c r="I29" s="333">
        <f>G29-H29</f>
        <v>0</v>
      </c>
      <c r="J29" s="333">
        <f>$F29*I29</f>
        <v>0</v>
      </c>
      <c r="K29" s="333">
        <f>J29/1000000</f>
        <v>0</v>
      </c>
      <c r="L29" s="412">
        <v>986705</v>
      </c>
      <c r="M29" s="413">
        <v>989494</v>
      </c>
      <c r="N29" s="333">
        <f>L29-M29</f>
        <v>-2789</v>
      </c>
      <c r="O29" s="333">
        <f>$F29*N29</f>
        <v>-3834875</v>
      </c>
      <c r="P29" s="333">
        <f>O29/1000000</f>
        <v>-3.834875</v>
      </c>
      <c r="Q29" s="630"/>
    </row>
    <row r="30" spans="1:17" ht="15.75" customHeight="1">
      <c r="A30" s="438">
        <v>21</v>
      </c>
      <c r="B30" s="439" t="s">
        <v>104</v>
      </c>
      <c r="C30" s="442">
        <v>4865042</v>
      </c>
      <c r="D30" s="43" t="s">
        <v>12</v>
      </c>
      <c r="E30" s="44" t="s">
        <v>349</v>
      </c>
      <c r="F30" s="448">
        <v>1100</v>
      </c>
      <c r="G30" s="409">
        <v>999998</v>
      </c>
      <c r="H30" s="410">
        <v>999998</v>
      </c>
      <c r="I30" s="466">
        <f>G30-H30</f>
        <v>0</v>
      </c>
      <c r="J30" s="466">
        <f t="shared" si="2"/>
        <v>0</v>
      </c>
      <c r="K30" s="466">
        <f t="shared" si="3"/>
        <v>0</v>
      </c>
      <c r="L30" s="409">
        <v>703956</v>
      </c>
      <c r="M30" s="410">
        <v>707540</v>
      </c>
      <c r="N30" s="466">
        <f>L30-M30</f>
        <v>-3584</v>
      </c>
      <c r="O30" s="466">
        <f t="shared" si="4"/>
        <v>-3942400</v>
      </c>
      <c r="P30" s="466">
        <f t="shared" si="5"/>
        <v>-3.9424</v>
      </c>
      <c r="Q30" s="173"/>
    </row>
    <row r="31" spans="1:17" s="626" customFormat="1" ht="15.75" customHeight="1">
      <c r="A31" s="438">
        <v>22</v>
      </c>
      <c r="B31" s="439" t="s">
        <v>370</v>
      </c>
      <c r="C31" s="442">
        <v>4864943</v>
      </c>
      <c r="D31" s="43" t="s">
        <v>12</v>
      </c>
      <c r="E31" s="44" t="s">
        <v>349</v>
      </c>
      <c r="F31" s="448">
        <v>1000</v>
      </c>
      <c r="G31" s="412">
        <v>983068</v>
      </c>
      <c r="H31" s="413">
        <v>983479</v>
      </c>
      <c r="I31" s="333">
        <f>G31-H31</f>
        <v>-411</v>
      </c>
      <c r="J31" s="333">
        <f>$F31*I31</f>
        <v>-411000</v>
      </c>
      <c r="K31" s="333">
        <f>J31/1000000</f>
        <v>-0.411</v>
      </c>
      <c r="L31" s="412">
        <v>8329</v>
      </c>
      <c r="M31" s="413">
        <v>8332</v>
      </c>
      <c r="N31" s="333">
        <f>L31-M31</f>
        <v>-3</v>
      </c>
      <c r="O31" s="333">
        <f>$F31*N31</f>
        <v>-3000</v>
      </c>
      <c r="P31" s="333">
        <f>O31/1000000</f>
        <v>-0.003</v>
      </c>
      <c r="Q31" s="630"/>
    </row>
    <row r="32" spans="1:17" ht="15.75" customHeight="1">
      <c r="A32" s="438"/>
      <c r="B32" s="441" t="s">
        <v>34</v>
      </c>
      <c r="C32" s="442"/>
      <c r="D32" s="43"/>
      <c r="E32" s="43"/>
      <c r="F32" s="448"/>
      <c r="G32" s="409"/>
      <c r="H32" s="410"/>
      <c r="I32" s="466"/>
      <c r="J32" s="466"/>
      <c r="K32" s="227">
        <f>SUM(K16:K31)</f>
        <v>-1.1313000000000002</v>
      </c>
      <c r="L32" s="467"/>
      <c r="M32" s="466"/>
      <c r="N32" s="466"/>
      <c r="O32" s="466"/>
      <c r="P32" s="227">
        <f>SUM(P16:P31)</f>
        <v>-7.759275000000001</v>
      </c>
      <c r="Q32" s="173"/>
    </row>
    <row r="33" spans="1:17" s="626" customFormat="1" ht="15.75" customHeight="1">
      <c r="A33" s="438">
        <v>23</v>
      </c>
      <c r="B33" s="439" t="s">
        <v>105</v>
      </c>
      <c r="C33" s="442">
        <v>4864910</v>
      </c>
      <c r="D33" s="43" t="s">
        <v>12</v>
      </c>
      <c r="E33" s="44" t="s">
        <v>349</v>
      </c>
      <c r="F33" s="448">
        <v>-1000</v>
      </c>
      <c r="G33" s="412">
        <v>954997</v>
      </c>
      <c r="H33" s="413">
        <v>955477</v>
      </c>
      <c r="I33" s="333">
        <f>G33-H33</f>
        <v>-480</v>
      </c>
      <c r="J33" s="333">
        <f t="shared" si="2"/>
        <v>480000</v>
      </c>
      <c r="K33" s="333">
        <f t="shared" si="3"/>
        <v>0.48</v>
      </c>
      <c r="L33" s="412">
        <v>945637</v>
      </c>
      <c r="M33" s="413">
        <v>946289</v>
      </c>
      <c r="N33" s="333">
        <f>L33-M33</f>
        <v>-652</v>
      </c>
      <c r="O33" s="333">
        <f t="shared" si="4"/>
        <v>652000</v>
      </c>
      <c r="P33" s="333">
        <f t="shared" si="5"/>
        <v>0.652</v>
      </c>
      <c r="Q33" s="630"/>
    </row>
    <row r="34" spans="1:17" ht="15.75" customHeight="1">
      <c r="A34" s="438">
        <v>24</v>
      </c>
      <c r="B34" s="439" t="s">
        <v>106</v>
      </c>
      <c r="C34" s="442">
        <v>4864911</v>
      </c>
      <c r="D34" s="43" t="s">
        <v>12</v>
      </c>
      <c r="E34" s="44" t="s">
        <v>349</v>
      </c>
      <c r="F34" s="448">
        <v>-1000</v>
      </c>
      <c r="G34" s="409">
        <v>962419</v>
      </c>
      <c r="H34" s="410">
        <v>963662</v>
      </c>
      <c r="I34" s="466">
        <f>G34-H34</f>
        <v>-1243</v>
      </c>
      <c r="J34" s="466">
        <f t="shared" si="2"/>
        <v>1243000</v>
      </c>
      <c r="K34" s="466">
        <f t="shared" si="3"/>
        <v>1.243</v>
      </c>
      <c r="L34" s="409">
        <v>955082</v>
      </c>
      <c r="M34" s="410">
        <v>955110</v>
      </c>
      <c r="N34" s="466">
        <f>L34-M34</f>
        <v>-28</v>
      </c>
      <c r="O34" s="466">
        <f t="shared" si="4"/>
        <v>28000</v>
      </c>
      <c r="P34" s="466">
        <f t="shared" si="5"/>
        <v>0.028</v>
      </c>
      <c r="Q34" s="173"/>
    </row>
    <row r="35" spans="1:17" ht="15.75" customHeight="1">
      <c r="A35" s="438">
        <v>25</v>
      </c>
      <c r="B35" s="483" t="s">
        <v>148</v>
      </c>
      <c r="C35" s="449">
        <v>4902528</v>
      </c>
      <c r="D35" s="13" t="s">
        <v>12</v>
      </c>
      <c r="E35" s="44" t="s">
        <v>349</v>
      </c>
      <c r="F35" s="449">
        <v>300</v>
      </c>
      <c r="G35" s="409">
        <v>22</v>
      </c>
      <c r="H35" s="410">
        <v>22</v>
      </c>
      <c r="I35" s="466">
        <f>G35-H35</f>
        <v>0</v>
      </c>
      <c r="J35" s="466">
        <f>$F35*I35</f>
        <v>0</v>
      </c>
      <c r="K35" s="466">
        <f>J35/1000000</f>
        <v>0</v>
      </c>
      <c r="L35" s="409">
        <v>426</v>
      </c>
      <c r="M35" s="410">
        <v>426</v>
      </c>
      <c r="N35" s="466">
        <f>L35-M35</f>
        <v>0</v>
      </c>
      <c r="O35" s="466">
        <f>$F35*N35</f>
        <v>0</v>
      </c>
      <c r="P35" s="466">
        <f>O35/1000000</f>
        <v>0</v>
      </c>
      <c r="Q35" s="491"/>
    </row>
    <row r="36" spans="1:17" ht="15.75" customHeight="1">
      <c r="A36" s="438"/>
      <c r="B36" s="441" t="s">
        <v>28</v>
      </c>
      <c r="C36" s="442"/>
      <c r="D36" s="43"/>
      <c r="E36" s="43"/>
      <c r="F36" s="448"/>
      <c r="G36" s="409"/>
      <c r="H36" s="410"/>
      <c r="I36" s="466"/>
      <c r="J36" s="466"/>
      <c r="K36" s="466"/>
      <c r="L36" s="467"/>
      <c r="M36" s="466"/>
      <c r="N36" s="466"/>
      <c r="O36" s="466"/>
      <c r="P36" s="466"/>
      <c r="Q36" s="173"/>
    </row>
    <row r="37" spans="1:17" ht="15">
      <c r="A37" s="438">
        <v>26</v>
      </c>
      <c r="B37" s="395" t="s">
        <v>48</v>
      </c>
      <c r="C37" s="442">
        <v>5128409</v>
      </c>
      <c r="D37" s="47" t="s">
        <v>12</v>
      </c>
      <c r="E37" s="44" t="s">
        <v>349</v>
      </c>
      <c r="F37" s="448">
        <v>1000</v>
      </c>
      <c r="G37" s="412">
        <v>808</v>
      </c>
      <c r="H37" s="413">
        <v>679</v>
      </c>
      <c r="I37" s="333">
        <f>G37-H37</f>
        <v>129</v>
      </c>
      <c r="J37" s="333">
        <f t="shared" si="2"/>
        <v>129000</v>
      </c>
      <c r="K37" s="333">
        <f t="shared" si="3"/>
        <v>0.129</v>
      </c>
      <c r="L37" s="412">
        <v>5939</v>
      </c>
      <c r="M37" s="413">
        <v>5945</v>
      </c>
      <c r="N37" s="333">
        <f>L37-M37</f>
        <v>-6</v>
      </c>
      <c r="O37" s="333">
        <f t="shared" si="4"/>
        <v>-6000</v>
      </c>
      <c r="P37" s="333">
        <f t="shared" si="5"/>
        <v>-0.006</v>
      </c>
      <c r="Q37" s="510"/>
    </row>
    <row r="38" spans="1:17" ht="15.75" customHeight="1">
      <c r="A38" s="438"/>
      <c r="B38" s="441" t="s">
        <v>107</v>
      </c>
      <c r="C38" s="442"/>
      <c r="D38" s="43"/>
      <c r="E38" s="43"/>
      <c r="F38" s="448"/>
      <c r="G38" s="409"/>
      <c r="H38" s="410"/>
      <c r="I38" s="466"/>
      <c r="J38" s="466"/>
      <c r="K38" s="466"/>
      <c r="L38" s="467"/>
      <c r="M38" s="466"/>
      <c r="N38" s="466"/>
      <c r="O38" s="466"/>
      <c r="P38" s="466"/>
      <c r="Q38" s="173"/>
    </row>
    <row r="39" spans="1:17" s="626" customFormat="1" ht="15.75" customHeight="1">
      <c r="A39" s="438">
        <v>27</v>
      </c>
      <c r="B39" s="439" t="s">
        <v>108</v>
      </c>
      <c r="C39" s="442">
        <v>4864962</v>
      </c>
      <c r="D39" s="43" t="s">
        <v>12</v>
      </c>
      <c r="E39" s="44" t="s">
        <v>349</v>
      </c>
      <c r="F39" s="448">
        <v>-1000</v>
      </c>
      <c r="G39" s="412">
        <v>58305</v>
      </c>
      <c r="H39" s="413">
        <v>55278</v>
      </c>
      <c r="I39" s="333">
        <f>G39-H39</f>
        <v>3027</v>
      </c>
      <c r="J39" s="333">
        <f t="shared" si="2"/>
        <v>-3027000</v>
      </c>
      <c r="K39" s="333">
        <f t="shared" si="3"/>
        <v>-3.027</v>
      </c>
      <c r="L39" s="412">
        <v>974939</v>
      </c>
      <c r="M39" s="413">
        <v>974936</v>
      </c>
      <c r="N39" s="333">
        <f>L39-M39</f>
        <v>3</v>
      </c>
      <c r="O39" s="333">
        <f t="shared" si="4"/>
        <v>-3000</v>
      </c>
      <c r="P39" s="333">
        <f t="shared" si="5"/>
        <v>-0.003</v>
      </c>
      <c r="Q39" s="630"/>
    </row>
    <row r="40" spans="1:17" s="626" customFormat="1" ht="15.75" customHeight="1">
      <c r="A40" s="438">
        <v>28</v>
      </c>
      <c r="B40" s="439" t="s">
        <v>109</v>
      </c>
      <c r="C40" s="442">
        <v>4865033</v>
      </c>
      <c r="D40" s="43" t="s">
        <v>12</v>
      </c>
      <c r="E40" s="44" t="s">
        <v>349</v>
      </c>
      <c r="F40" s="448">
        <v>-1000</v>
      </c>
      <c r="G40" s="412">
        <v>44133</v>
      </c>
      <c r="H40" s="413">
        <v>41895</v>
      </c>
      <c r="I40" s="333">
        <f>G40-H40</f>
        <v>2238</v>
      </c>
      <c r="J40" s="333">
        <f t="shared" si="2"/>
        <v>-2238000</v>
      </c>
      <c r="K40" s="333">
        <f t="shared" si="3"/>
        <v>-2.238</v>
      </c>
      <c r="L40" s="412">
        <v>970542</v>
      </c>
      <c r="M40" s="413">
        <v>970599</v>
      </c>
      <c r="N40" s="333">
        <f>L40-M40</f>
        <v>-57</v>
      </c>
      <c r="O40" s="333">
        <f t="shared" si="4"/>
        <v>57000</v>
      </c>
      <c r="P40" s="333">
        <f t="shared" si="5"/>
        <v>0.057</v>
      </c>
      <c r="Q40" s="630"/>
    </row>
    <row r="41" spans="1:17" s="626" customFormat="1" ht="15.75" customHeight="1">
      <c r="A41" s="438">
        <v>29</v>
      </c>
      <c r="B41" s="439" t="s">
        <v>110</v>
      </c>
      <c r="C41" s="442">
        <v>5128420</v>
      </c>
      <c r="D41" s="43" t="s">
        <v>12</v>
      </c>
      <c r="E41" s="44" t="s">
        <v>349</v>
      </c>
      <c r="F41" s="448">
        <v>-1000</v>
      </c>
      <c r="G41" s="412">
        <v>996284</v>
      </c>
      <c r="H41" s="413">
        <v>996956</v>
      </c>
      <c r="I41" s="333">
        <f>G41-H41</f>
        <v>-672</v>
      </c>
      <c r="J41" s="333">
        <f t="shared" si="2"/>
        <v>672000</v>
      </c>
      <c r="K41" s="333">
        <f t="shared" si="3"/>
        <v>0.672</v>
      </c>
      <c r="L41" s="412">
        <v>994722</v>
      </c>
      <c r="M41" s="413">
        <v>994917</v>
      </c>
      <c r="N41" s="333">
        <f>L41-M41</f>
        <v>-195</v>
      </c>
      <c r="O41" s="333">
        <f t="shared" si="4"/>
        <v>195000</v>
      </c>
      <c r="P41" s="333">
        <f t="shared" si="5"/>
        <v>0.195</v>
      </c>
      <c r="Q41" s="680"/>
    </row>
    <row r="42" spans="1:17" s="626" customFormat="1" ht="15.75" customHeight="1">
      <c r="A42" s="438">
        <v>30</v>
      </c>
      <c r="B42" s="395" t="s">
        <v>111</v>
      </c>
      <c r="C42" s="442">
        <v>4864906</v>
      </c>
      <c r="D42" s="43" t="s">
        <v>12</v>
      </c>
      <c r="E42" s="44" t="s">
        <v>349</v>
      </c>
      <c r="F42" s="448">
        <v>-1000</v>
      </c>
      <c r="G42" s="412">
        <v>999525</v>
      </c>
      <c r="H42" s="413">
        <v>1000087</v>
      </c>
      <c r="I42" s="333">
        <f>G42-H42</f>
        <v>-562</v>
      </c>
      <c r="J42" s="333">
        <f>$F42*I42</f>
        <v>562000</v>
      </c>
      <c r="K42" s="333">
        <f>J42/1000000</f>
        <v>0.562</v>
      </c>
      <c r="L42" s="412">
        <v>999742</v>
      </c>
      <c r="M42" s="413">
        <v>999786</v>
      </c>
      <c r="N42" s="333">
        <f>L42-M42</f>
        <v>-44</v>
      </c>
      <c r="O42" s="333">
        <f>$F42*N42</f>
        <v>44000</v>
      </c>
      <c r="P42" s="333">
        <f>O42/1000000</f>
        <v>0.044</v>
      </c>
      <c r="Q42" s="656"/>
    </row>
    <row r="43" spans="1:17" ht="15.75" customHeight="1">
      <c r="A43" s="438"/>
      <c r="B43" s="441" t="s">
        <v>413</v>
      </c>
      <c r="C43" s="442"/>
      <c r="D43" s="640"/>
      <c r="E43" s="641"/>
      <c r="F43" s="448"/>
      <c r="G43" s="467"/>
      <c r="H43" s="466"/>
      <c r="I43" s="466"/>
      <c r="J43" s="466"/>
      <c r="K43" s="466"/>
      <c r="L43" s="467"/>
      <c r="M43" s="466"/>
      <c r="N43" s="466"/>
      <c r="O43" s="466"/>
      <c r="P43" s="466"/>
      <c r="Q43" s="215"/>
    </row>
    <row r="44" spans="1:17" s="626" customFormat="1" ht="15.75" customHeight="1">
      <c r="A44" s="438">
        <v>31</v>
      </c>
      <c r="B44" s="439" t="s">
        <v>108</v>
      </c>
      <c r="C44" s="442">
        <v>4865002</v>
      </c>
      <c r="D44" s="640" t="s">
        <v>12</v>
      </c>
      <c r="E44" s="641" t="s">
        <v>349</v>
      </c>
      <c r="F44" s="448">
        <v>-2000</v>
      </c>
      <c r="G44" s="412">
        <v>3153</v>
      </c>
      <c r="H44" s="413">
        <v>2983</v>
      </c>
      <c r="I44" s="333">
        <f>G44-H44</f>
        <v>170</v>
      </c>
      <c r="J44" s="333">
        <f>$F44*I44</f>
        <v>-340000</v>
      </c>
      <c r="K44" s="333">
        <f>J44/1000000</f>
        <v>-0.34</v>
      </c>
      <c r="L44" s="412">
        <v>999598</v>
      </c>
      <c r="M44" s="413">
        <v>999598</v>
      </c>
      <c r="N44" s="333">
        <f>L44-M44</f>
        <v>0</v>
      </c>
      <c r="O44" s="333">
        <f>$F44*N44</f>
        <v>0</v>
      </c>
      <c r="P44" s="333">
        <f>O44/1000000</f>
        <v>0</v>
      </c>
      <c r="Q44" s="669"/>
    </row>
    <row r="45" spans="1:17" s="626" customFormat="1" ht="15.75" customHeight="1">
      <c r="A45" s="438">
        <v>32</v>
      </c>
      <c r="B45" s="439" t="s">
        <v>417</v>
      </c>
      <c r="C45" s="442">
        <v>5128431</v>
      </c>
      <c r="D45" s="640" t="s">
        <v>12</v>
      </c>
      <c r="E45" s="641" t="s">
        <v>349</v>
      </c>
      <c r="F45" s="448">
        <v>-2000</v>
      </c>
      <c r="G45" s="412">
        <v>999175</v>
      </c>
      <c r="H45" s="413">
        <v>999380</v>
      </c>
      <c r="I45" s="333">
        <f>G45-H45</f>
        <v>-205</v>
      </c>
      <c r="J45" s="333">
        <f>$F45*I45</f>
        <v>410000</v>
      </c>
      <c r="K45" s="333">
        <f>J45/1000000</f>
        <v>0.41</v>
      </c>
      <c r="L45" s="412">
        <v>999932</v>
      </c>
      <c r="M45" s="413">
        <v>999932</v>
      </c>
      <c r="N45" s="333">
        <f>L45-M45</f>
        <v>0</v>
      </c>
      <c r="O45" s="333">
        <f>$F45*N45</f>
        <v>0</v>
      </c>
      <c r="P45" s="333">
        <f>O45/1000000</f>
        <v>0</v>
      </c>
      <c r="Q45" s="642"/>
    </row>
    <row r="46" spans="1:17" s="626" customFormat="1" ht="15.75" customHeight="1">
      <c r="A46" s="438">
        <v>33</v>
      </c>
      <c r="B46" s="439" t="s">
        <v>414</v>
      </c>
      <c r="C46" s="442">
        <v>5128452</v>
      </c>
      <c r="D46" s="640" t="s">
        <v>12</v>
      </c>
      <c r="E46" s="641" t="s">
        <v>349</v>
      </c>
      <c r="F46" s="448">
        <v>-1000</v>
      </c>
      <c r="G46" s="412">
        <v>999305</v>
      </c>
      <c r="H46" s="413">
        <v>1000143</v>
      </c>
      <c r="I46" s="333">
        <f>G46-H46</f>
        <v>-838</v>
      </c>
      <c r="J46" s="333">
        <f>$F46*I46</f>
        <v>838000</v>
      </c>
      <c r="K46" s="333">
        <f>J46/1000000</f>
        <v>0.838</v>
      </c>
      <c r="L46" s="412">
        <v>999919</v>
      </c>
      <c r="M46" s="413">
        <v>999919</v>
      </c>
      <c r="N46" s="333">
        <f>L46-M46</f>
        <v>0</v>
      </c>
      <c r="O46" s="333">
        <f>$F46*N46</f>
        <v>0</v>
      </c>
      <c r="P46" s="333">
        <f>O46/1000000</f>
        <v>0</v>
      </c>
      <c r="Q46" s="669"/>
    </row>
    <row r="47" spans="1:17" s="626" customFormat="1" ht="15.75" customHeight="1">
      <c r="A47" s="438"/>
      <c r="B47" s="441" t="s">
        <v>44</v>
      </c>
      <c r="C47" s="442"/>
      <c r="D47" s="43"/>
      <c r="E47" s="43"/>
      <c r="F47" s="448"/>
      <c r="G47" s="412"/>
      <c r="H47" s="413"/>
      <c r="I47" s="333"/>
      <c r="J47" s="333"/>
      <c r="K47" s="333"/>
      <c r="L47" s="332"/>
      <c r="M47" s="333"/>
      <c r="N47" s="333"/>
      <c r="O47" s="333"/>
      <c r="P47" s="333"/>
      <c r="Q47" s="630"/>
    </row>
    <row r="48" spans="1:17" s="626" customFormat="1" ht="15.75" customHeight="1">
      <c r="A48" s="438"/>
      <c r="B48" s="440" t="s">
        <v>18</v>
      </c>
      <c r="C48" s="442"/>
      <c r="D48" s="47"/>
      <c r="E48" s="47"/>
      <c r="F48" s="448"/>
      <c r="G48" s="412"/>
      <c r="H48" s="413"/>
      <c r="I48" s="333"/>
      <c r="J48" s="333"/>
      <c r="K48" s="333"/>
      <c r="L48" s="332"/>
      <c r="M48" s="333"/>
      <c r="N48" s="333"/>
      <c r="O48" s="333"/>
      <c r="P48" s="333"/>
      <c r="Q48" s="630"/>
    </row>
    <row r="49" spans="1:17" s="626" customFormat="1" ht="15.75" customHeight="1">
      <c r="A49" s="438">
        <v>34</v>
      </c>
      <c r="B49" s="439" t="s">
        <v>19</v>
      </c>
      <c r="C49" s="442">
        <v>4864808</v>
      </c>
      <c r="D49" s="43" t="s">
        <v>12</v>
      </c>
      <c r="E49" s="44" t="s">
        <v>349</v>
      </c>
      <c r="F49" s="448">
        <v>200</v>
      </c>
      <c r="G49" s="412">
        <v>9531</v>
      </c>
      <c r="H49" s="413">
        <v>9288</v>
      </c>
      <c r="I49" s="333">
        <f>G49-H49</f>
        <v>243</v>
      </c>
      <c r="J49" s="333">
        <f>$F49*I49</f>
        <v>48600</v>
      </c>
      <c r="K49" s="333">
        <f>J49/1000000</f>
        <v>0.0486</v>
      </c>
      <c r="L49" s="412">
        <v>21476</v>
      </c>
      <c r="M49" s="413">
        <v>21476</v>
      </c>
      <c r="N49" s="333">
        <f>L49-M49</f>
        <v>0</v>
      </c>
      <c r="O49" s="333">
        <f>$F49*N49</f>
        <v>0</v>
      </c>
      <c r="P49" s="333">
        <f>O49/1000000</f>
        <v>0</v>
      </c>
      <c r="Q49" s="670"/>
    </row>
    <row r="50" spans="1:17" s="626" customFormat="1" ht="15.75" customHeight="1">
      <c r="A50" s="438">
        <v>35</v>
      </c>
      <c r="B50" s="439" t="s">
        <v>20</v>
      </c>
      <c r="C50" s="442">
        <v>4865144</v>
      </c>
      <c r="D50" s="43" t="s">
        <v>12</v>
      </c>
      <c r="E50" s="44" t="s">
        <v>349</v>
      </c>
      <c r="F50" s="448">
        <v>1000</v>
      </c>
      <c r="G50" s="412">
        <v>85800</v>
      </c>
      <c r="H50" s="413">
        <v>85733</v>
      </c>
      <c r="I50" s="333">
        <f>G50-H50</f>
        <v>67</v>
      </c>
      <c r="J50" s="333">
        <f>$F50*I50</f>
        <v>67000</v>
      </c>
      <c r="K50" s="333">
        <f>J50/1000000</f>
        <v>0.067</v>
      </c>
      <c r="L50" s="412">
        <v>120114</v>
      </c>
      <c r="M50" s="413">
        <v>120110</v>
      </c>
      <c r="N50" s="333">
        <f>L50-M50</f>
        <v>4</v>
      </c>
      <c r="O50" s="333">
        <f>$F50*N50</f>
        <v>4000</v>
      </c>
      <c r="P50" s="333">
        <f>O50/1000000</f>
        <v>0.004</v>
      </c>
      <c r="Q50" s="630"/>
    </row>
    <row r="51" spans="1:17" ht="15.75" customHeight="1">
      <c r="A51" s="438"/>
      <c r="B51" s="441" t="s">
        <v>121</v>
      </c>
      <c r="C51" s="442"/>
      <c r="D51" s="43"/>
      <c r="E51" s="43"/>
      <c r="F51" s="448"/>
      <c r="G51" s="409"/>
      <c r="H51" s="410"/>
      <c r="I51" s="466"/>
      <c r="J51" s="466"/>
      <c r="K51" s="466"/>
      <c r="L51" s="467"/>
      <c r="M51" s="466"/>
      <c r="N51" s="466"/>
      <c r="O51" s="466"/>
      <c r="P51" s="466"/>
      <c r="Q51" s="173"/>
    </row>
    <row r="52" spans="1:17" s="626" customFormat="1" ht="15.75" customHeight="1">
      <c r="A52" s="438">
        <v>36</v>
      </c>
      <c r="B52" s="439" t="s">
        <v>122</v>
      </c>
      <c r="C52" s="442">
        <v>4865134</v>
      </c>
      <c r="D52" s="43" t="s">
        <v>12</v>
      </c>
      <c r="E52" s="44" t="s">
        <v>349</v>
      </c>
      <c r="F52" s="448">
        <v>100</v>
      </c>
      <c r="G52" s="412">
        <v>96449</v>
      </c>
      <c r="H52" s="413">
        <v>97431</v>
      </c>
      <c r="I52" s="333">
        <f>G52-H52</f>
        <v>-982</v>
      </c>
      <c r="J52" s="333">
        <f t="shared" si="2"/>
        <v>-98200</v>
      </c>
      <c r="K52" s="333">
        <f t="shared" si="3"/>
        <v>-0.0982</v>
      </c>
      <c r="L52" s="412">
        <v>1073</v>
      </c>
      <c r="M52" s="413">
        <v>1073</v>
      </c>
      <c r="N52" s="333">
        <f>L52-M52</f>
        <v>0</v>
      </c>
      <c r="O52" s="333">
        <f t="shared" si="4"/>
        <v>0</v>
      </c>
      <c r="P52" s="333">
        <f t="shared" si="5"/>
        <v>0</v>
      </c>
      <c r="Q52" s="630"/>
    </row>
    <row r="53" spans="1:17" s="626" customFormat="1" ht="15.75" customHeight="1" thickBot="1">
      <c r="A53" s="709">
        <v>37</v>
      </c>
      <c r="B53" s="710" t="s">
        <v>123</v>
      </c>
      <c r="C53" s="443">
        <v>4865135</v>
      </c>
      <c r="D53" s="711" t="s">
        <v>12</v>
      </c>
      <c r="E53" s="712" t="s">
        <v>349</v>
      </c>
      <c r="F53" s="713">
        <v>100</v>
      </c>
      <c r="G53" s="629">
        <v>151733</v>
      </c>
      <c r="H53" s="629">
        <v>150939</v>
      </c>
      <c r="I53" s="714">
        <f>G53-H53</f>
        <v>794</v>
      </c>
      <c r="J53" s="714">
        <f t="shared" si="2"/>
        <v>79400</v>
      </c>
      <c r="K53" s="715">
        <f t="shared" si="3"/>
        <v>0.0794</v>
      </c>
      <c r="L53" s="629">
        <v>17434</v>
      </c>
      <c r="M53" s="629">
        <v>17434</v>
      </c>
      <c r="N53" s="714">
        <f>L53-M53</f>
        <v>0</v>
      </c>
      <c r="O53" s="714">
        <f t="shared" si="4"/>
        <v>0</v>
      </c>
      <c r="P53" s="715">
        <f t="shared" si="5"/>
        <v>0</v>
      </c>
      <c r="Q53" s="630"/>
    </row>
    <row r="54" spans="2:16" ht="17.25" thickTop="1">
      <c r="B54" s="17" t="s">
        <v>142</v>
      </c>
      <c r="F54" s="228"/>
      <c r="I54" s="18"/>
      <c r="J54" s="18"/>
      <c r="K54" s="472">
        <f>SUM(K8:K53)-K32</f>
        <v>-0.6917057000000004</v>
      </c>
      <c r="N54" s="18"/>
      <c r="O54" s="18"/>
      <c r="P54" s="472">
        <f>SUM(P8:P53)-P32</f>
        <v>-6.751208399999999</v>
      </c>
    </row>
    <row r="55" spans="2:16" ht="1.5" customHeight="1">
      <c r="B55" s="17"/>
      <c r="F55" s="228"/>
      <c r="I55" s="18"/>
      <c r="J55" s="18"/>
      <c r="K55" s="31"/>
      <c r="N55" s="18"/>
      <c r="O55" s="18"/>
      <c r="P55" s="31"/>
    </row>
    <row r="56" spans="2:16" ht="16.5">
      <c r="B56" s="17" t="s">
        <v>143</v>
      </c>
      <c r="F56" s="228"/>
      <c r="I56" s="18"/>
      <c r="J56" s="18"/>
      <c r="K56" s="472">
        <f>SUM(K54:K55)</f>
        <v>-0.6917057000000004</v>
      </c>
      <c r="N56" s="18"/>
      <c r="O56" s="18"/>
      <c r="P56" s="472">
        <f>SUM(P54:P55)</f>
        <v>-6.751208399999999</v>
      </c>
    </row>
    <row r="57" ht="15">
      <c r="F57" s="228"/>
    </row>
    <row r="58" spans="6:17" ht="15">
      <c r="F58" s="228"/>
      <c r="Q58" s="295" t="str">
        <f>NDPL!$Q$1</f>
        <v>November-2015</v>
      </c>
    </row>
    <row r="59" ht="15">
      <c r="F59" s="228"/>
    </row>
    <row r="60" spans="6:17" ht="15">
      <c r="F60" s="228"/>
      <c r="Q60" s="295"/>
    </row>
    <row r="61" spans="1:16" ht="18.75" thickBot="1">
      <c r="A61" s="102" t="s">
        <v>249</v>
      </c>
      <c r="F61" s="228"/>
      <c r="G61" s="7"/>
      <c r="H61" s="7"/>
      <c r="I61" s="51" t="s">
        <v>7</v>
      </c>
      <c r="J61" s="19"/>
      <c r="K61" s="19"/>
      <c r="L61" s="19"/>
      <c r="M61" s="19"/>
      <c r="N61" s="51" t="s">
        <v>401</v>
      </c>
      <c r="O61" s="19"/>
      <c r="P61" s="19"/>
    </row>
    <row r="62" spans="1:17" ht="39.75" thickBot="1" thickTop="1">
      <c r="A62" s="38" t="s">
        <v>8</v>
      </c>
      <c r="B62" s="35" t="s">
        <v>9</v>
      </c>
      <c r="C62" s="36" t="s">
        <v>1</v>
      </c>
      <c r="D62" s="36" t="s">
        <v>2</v>
      </c>
      <c r="E62" s="36" t="s">
        <v>3</v>
      </c>
      <c r="F62" s="36" t="s">
        <v>10</v>
      </c>
      <c r="G62" s="38" t="str">
        <f>NDPL!G5</f>
        <v>FINAL READING 01/12/2015</v>
      </c>
      <c r="H62" s="36" t="str">
        <f>NDPL!H5</f>
        <v>INTIAL READING 01/11/2015</v>
      </c>
      <c r="I62" s="36" t="s">
        <v>4</v>
      </c>
      <c r="J62" s="36" t="s">
        <v>5</v>
      </c>
      <c r="K62" s="36" t="s">
        <v>6</v>
      </c>
      <c r="L62" s="38" t="str">
        <f>NDPL!G5</f>
        <v>FINAL READING 01/12/2015</v>
      </c>
      <c r="M62" s="36" t="str">
        <f>NDPL!H5</f>
        <v>INTIAL READING 01/11/2015</v>
      </c>
      <c r="N62" s="36" t="s">
        <v>4</v>
      </c>
      <c r="O62" s="36" t="s">
        <v>5</v>
      </c>
      <c r="P62" s="36" t="s">
        <v>6</v>
      </c>
      <c r="Q62" s="37" t="s">
        <v>312</v>
      </c>
    </row>
    <row r="63" spans="1:16" ht="17.25" thickBot="1" thickTop="1">
      <c r="A63" s="20"/>
      <c r="B63" s="103"/>
      <c r="C63" s="20"/>
      <c r="D63" s="20"/>
      <c r="E63" s="20"/>
      <c r="F63" s="396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7" ht="15.75" customHeight="1" thickTop="1">
      <c r="A64" s="436"/>
      <c r="B64" s="437" t="s">
        <v>128</v>
      </c>
      <c r="C64" s="39"/>
      <c r="D64" s="39"/>
      <c r="E64" s="39"/>
      <c r="F64" s="397"/>
      <c r="G64" s="32"/>
      <c r="H64" s="25"/>
      <c r="I64" s="25"/>
      <c r="J64" s="25"/>
      <c r="K64" s="25"/>
      <c r="L64" s="32"/>
      <c r="M64" s="25"/>
      <c r="N64" s="25"/>
      <c r="O64" s="25"/>
      <c r="P64" s="25"/>
      <c r="Q64" s="172"/>
    </row>
    <row r="65" spans="1:17" s="626" customFormat="1" ht="15.75" customHeight="1">
      <c r="A65" s="438">
        <v>1</v>
      </c>
      <c r="B65" s="439" t="s">
        <v>15</v>
      </c>
      <c r="C65" s="442">
        <v>4864968</v>
      </c>
      <c r="D65" s="43" t="s">
        <v>12</v>
      </c>
      <c r="E65" s="44" t="s">
        <v>349</v>
      </c>
      <c r="F65" s="448">
        <v>-1000</v>
      </c>
      <c r="G65" s="412">
        <v>981709</v>
      </c>
      <c r="H65" s="413">
        <v>982710</v>
      </c>
      <c r="I65" s="413">
        <f>G65-H65</f>
        <v>-1001</v>
      </c>
      <c r="J65" s="413">
        <f>$F65*I65</f>
        <v>1001000</v>
      </c>
      <c r="K65" s="413">
        <f>J65/1000000</f>
        <v>1.001</v>
      </c>
      <c r="L65" s="412">
        <v>896980</v>
      </c>
      <c r="M65" s="413">
        <v>897083</v>
      </c>
      <c r="N65" s="413">
        <f>L65-M65</f>
        <v>-103</v>
      </c>
      <c r="O65" s="413">
        <f>$F65*N65</f>
        <v>103000</v>
      </c>
      <c r="P65" s="413">
        <f>O65/1000000</f>
        <v>0.103</v>
      </c>
      <c r="Q65" s="630"/>
    </row>
    <row r="66" spans="1:17" s="626" customFormat="1" ht="15.75" customHeight="1">
      <c r="A66" s="438">
        <v>2</v>
      </c>
      <c r="B66" s="439" t="s">
        <v>16</v>
      </c>
      <c r="C66" s="442">
        <v>4864980</v>
      </c>
      <c r="D66" s="43" t="s">
        <v>12</v>
      </c>
      <c r="E66" s="44" t="s">
        <v>349</v>
      </c>
      <c r="F66" s="448">
        <v>-1000</v>
      </c>
      <c r="G66" s="412">
        <v>5438</v>
      </c>
      <c r="H66" s="413">
        <v>6155</v>
      </c>
      <c r="I66" s="413">
        <f>G66-H66</f>
        <v>-717</v>
      </c>
      <c r="J66" s="413">
        <f>$F66*I66</f>
        <v>717000</v>
      </c>
      <c r="K66" s="413">
        <f>J66/1000000</f>
        <v>0.717</v>
      </c>
      <c r="L66" s="412">
        <v>917404</v>
      </c>
      <c r="M66" s="413">
        <v>917524</v>
      </c>
      <c r="N66" s="413">
        <f>L66-M66</f>
        <v>-120</v>
      </c>
      <c r="O66" s="413">
        <f>$F66*N66</f>
        <v>120000</v>
      </c>
      <c r="P66" s="413">
        <f>O66/1000000</f>
        <v>0.12</v>
      </c>
      <c r="Q66" s="630"/>
    </row>
    <row r="67" spans="1:17" s="626" customFormat="1" ht="15">
      <c r="A67" s="438">
        <v>3</v>
      </c>
      <c r="B67" s="439" t="s">
        <v>17</v>
      </c>
      <c r="C67" s="442">
        <v>5128436</v>
      </c>
      <c r="D67" s="43" t="s">
        <v>12</v>
      </c>
      <c r="E67" s="44" t="s">
        <v>349</v>
      </c>
      <c r="F67" s="448">
        <v>-1000</v>
      </c>
      <c r="G67" s="412">
        <v>981186</v>
      </c>
      <c r="H67" s="413">
        <v>982394</v>
      </c>
      <c r="I67" s="413">
        <f>G67-H67</f>
        <v>-1208</v>
      </c>
      <c r="J67" s="413">
        <f>$F67*I67</f>
        <v>1208000</v>
      </c>
      <c r="K67" s="413">
        <f>J67/1000000</f>
        <v>1.208</v>
      </c>
      <c r="L67" s="412">
        <v>962447</v>
      </c>
      <c r="M67" s="413">
        <v>962531</v>
      </c>
      <c r="N67" s="413">
        <f>L67-M67</f>
        <v>-84</v>
      </c>
      <c r="O67" s="413">
        <f>$F67*N67</f>
        <v>84000</v>
      </c>
      <c r="P67" s="413">
        <f>O67/1000000</f>
        <v>0.084</v>
      </c>
      <c r="Q67" s="627"/>
    </row>
    <row r="68" spans="1:17" s="626" customFormat="1" ht="15">
      <c r="A68" s="438">
        <v>4</v>
      </c>
      <c r="B68" s="439" t="s">
        <v>168</v>
      </c>
      <c r="C68" s="442">
        <v>5100231</v>
      </c>
      <c r="D68" s="43" t="s">
        <v>12</v>
      </c>
      <c r="E68" s="44" t="s">
        <v>349</v>
      </c>
      <c r="F68" s="448">
        <v>-2000</v>
      </c>
      <c r="G68" s="412">
        <v>995364</v>
      </c>
      <c r="H68" s="413">
        <v>995828</v>
      </c>
      <c r="I68" s="413">
        <f>G68-H68</f>
        <v>-464</v>
      </c>
      <c r="J68" s="413">
        <f>$F68*I68</f>
        <v>928000</v>
      </c>
      <c r="K68" s="413">
        <f>J68/1000000</f>
        <v>0.928</v>
      </c>
      <c r="L68" s="412">
        <v>984194</v>
      </c>
      <c r="M68" s="413">
        <v>984214</v>
      </c>
      <c r="N68" s="413">
        <f>L68-M68</f>
        <v>-20</v>
      </c>
      <c r="O68" s="413">
        <f>$F68*N68</f>
        <v>40000</v>
      </c>
      <c r="P68" s="413">
        <f>O68/1000000</f>
        <v>0.04</v>
      </c>
      <c r="Q68" s="689"/>
    </row>
    <row r="69" spans="1:17" ht="15.75" customHeight="1">
      <c r="A69" s="438"/>
      <c r="B69" s="440" t="s">
        <v>129</v>
      </c>
      <c r="C69" s="442"/>
      <c r="D69" s="47"/>
      <c r="E69" s="47"/>
      <c r="F69" s="448"/>
      <c r="G69" s="409"/>
      <c r="H69" s="410"/>
      <c r="I69" s="468"/>
      <c r="J69" s="468"/>
      <c r="K69" s="468"/>
      <c r="L69" s="409"/>
      <c r="M69" s="468"/>
      <c r="N69" s="468"/>
      <c r="O69" s="468"/>
      <c r="P69" s="468"/>
      <c r="Q69" s="173"/>
    </row>
    <row r="70" spans="1:17" s="626" customFormat="1" ht="15.75" customHeight="1">
      <c r="A70" s="438">
        <v>4</v>
      </c>
      <c r="B70" s="439" t="s">
        <v>130</v>
      </c>
      <c r="C70" s="442">
        <v>4864978</v>
      </c>
      <c r="D70" s="43" t="s">
        <v>12</v>
      </c>
      <c r="E70" s="44" t="s">
        <v>349</v>
      </c>
      <c r="F70" s="448">
        <v>-1000</v>
      </c>
      <c r="G70" s="412">
        <v>993702</v>
      </c>
      <c r="H70" s="413">
        <v>993763</v>
      </c>
      <c r="I70" s="654">
        <f aca="true" t="shared" si="8" ref="I70:I75">G70-H70</f>
        <v>-61</v>
      </c>
      <c r="J70" s="654">
        <f aca="true" t="shared" si="9" ref="J70:J75">$F70*I70</f>
        <v>61000</v>
      </c>
      <c r="K70" s="654">
        <f aca="true" t="shared" si="10" ref="K70:K75">J70/1000000</f>
        <v>0.061</v>
      </c>
      <c r="L70" s="412">
        <v>999981</v>
      </c>
      <c r="M70" s="413">
        <v>999981</v>
      </c>
      <c r="N70" s="654">
        <f aca="true" t="shared" si="11" ref="N70:N75">L70-M70</f>
        <v>0</v>
      </c>
      <c r="O70" s="654">
        <f aca="true" t="shared" si="12" ref="O70:O75">$F70*N70</f>
        <v>0</v>
      </c>
      <c r="P70" s="654">
        <f aca="true" t="shared" si="13" ref="P70:P75">O70/1000000</f>
        <v>0</v>
      </c>
      <c r="Q70" s="630"/>
    </row>
    <row r="71" spans="1:17" s="626" customFormat="1" ht="15.75" customHeight="1">
      <c r="A71" s="438">
        <v>5</v>
      </c>
      <c r="B71" s="439" t="s">
        <v>131</v>
      </c>
      <c r="C71" s="442">
        <v>5128449</v>
      </c>
      <c r="D71" s="43" t="s">
        <v>12</v>
      </c>
      <c r="E71" s="44" t="s">
        <v>349</v>
      </c>
      <c r="F71" s="448">
        <v>-1000</v>
      </c>
      <c r="G71" s="412">
        <v>992400</v>
      </c>
      <c r="H71" s="413">
        <v>992520</v>
      </c>
      <c r="I71" s="654">
        <f>G71-H71</f>
        <v>-120</v>
      </c>
      <c r="J71" s="654">
        <f>$F71*I71</f>
        <v>120000</v>
      </c>
      <c r="K71" s="654">
        <f>J71/1000000</f>
        <v>0.12</v>
      </c>
      <c r="L71" s="412">
        <v>999631</v>
      </c>
      <c r="M71" s="413">
        <v>999631</v>
      </c>
      <c r="N71" s="654">
        <f>L71-M71</f>
        <v>0</v>
      </c>
      <c r="O71" s="654">
        <f>$F71*N71</f>
        <v>0</v>
      </c>
      <c r="P71" s="654">
        <f>O71/1000000</f>
        <v>0</v>
      </c>
      <c r="Q71" s="630"/>
    </row>
    <row r="72" spans="1:17" s="626" customFormat="1" ht="15.75" customHeight="1">
      <c r="A72" s="438">
        <v>6</v>
      </c>
      <c r="B72" s="439" t="s">
        <v>132</v>
      </c>
      <c r="C72" s="442">
        <v>4864914</v>
      </c>
      <c r="D72" s="43" t="s">
        <v>12</v>
      </c>
      <c r="E72" s="44" t="s">
        <v>349</v>
      </c>
      <c r="F72" s="448">
        <v>-1000</v>
      </c>
      <c r="G72" s="412">
        <v>6865</v>
      </c>
      <c r="H72" s="413">
        <v>7019</v>
      </c>
      <c r="I72" s="654">
        <f t="shared" si="8"/>
        <v>-154</v>
      </c>
      <c r="J72" s="654">
        <f t="shared" si="9"/>
        <v>154000</v>
      </c>
      <c r="K72" s="654">
        <f t="shared" si="10"/>
        <v>0.154</v>
      </c>
      <c r="L72" s="412">
        <v>984095</v>
      </c>
      <c r="M72" s="413">
        <v>984095</v>
      </c>
      <c r="N72" s="654">
        <f t="shared" si="11"/>
        <v>0</v>
      </c>
      <c r="O72" s="654">
        <f t="shared" si="12"/>
        <v>0</v>
      </c>
      <c r="P72" s="654">
        <f t="shared" si="13"/>
        <v>0</v>
      </c>
      <c r="Q72" s="630"/>
    </row>
    <row r="73" spans="1:17" s="626" customFormat="1" ht="15.75" customHeight="1">
      <c r="A73" s="438">
        <v>7</v>
      </c>
      <c r="B73" s="439" t="s">
        <v>133</v>
      </c>
      <c r="C73" s="442">
        <v>4865167</v>
      </c>
      <c r="D73" s="43" t="s">
        <v>12</v>
      </c>
      <c r="E73" s="44" t="s">
        <v>349</v>
      </c>
      <c r="F73" s="448">
        <v>-1000</v>
      </c>
      <c r="G73" s="412">
        <v>1655</v>
      </c>
      <c r="H73" s="333">
        <v>1655</v>
      </c>
      <c r="I73" s="654">
        <f t="shared" si="8"/>
        <v>0</v>
      </c>
      <c r="J73" s="654">
        <f t="shared" si="9"/>
        <v>0</v>
      </c>
      <c r="K73" s="654">
        <f t="shared" si="10"/>
        <v>0</v>
      </c>
      <c r="L73" s="412">
        <v>980809</v>
      </c>
      <c r="M73" s="413">
        <v>980809</v>
      </c>
      <c r="N73" s="654">
        <f t="shared" si="11"/>
        <v>0</v>
      </c>
      <c r="O73" s="654">
        <f t="shared" si="12"/>
        <v>0</v>
      </c>
      <c r="P73" s="654">
        <f t="shared" si="13"/>
        <v>0</v>
      </c>
      <c r="Q73" s="630"/>
    </row>
    <row r="74" spans="1:17" s="724" customFormat="1" ht="15">
      <c r="A74" s="733">
        <v>8</v>
      </c>
      <c r="B74" s="734" t="s">
        <v>134</v>
      </c>
      <c r="C74" s="735">
        <v>4864916</v>
      </c>
      <c r="D74" s="70" t="s">
        <v>12</v>
      </c>
      <c r="E74" s="71" t="s">
        <v>349</v>
      </c>
      <c r="F74" s="736"/>
      <c r="G74" s="412">
        <v>999730</v>
      </c>
      <c r="H74" s="413">
        <v>981</v>
      </c>
      <c r="I74" s="654">
        <f>G74-H74</f>
        <v>998749</v>
      </c>
      <c r="J74" s="654">
        <f>$F74*I74</f>
        <v>0</v>
      </c>
      <c r="K74" s="654">
        <f>J74/1000000</f>
        <v>0</v>
      </c>
      <c r="L74" s="412">
        <v>999569</v>
      </c>
      <c r="M74" s="413">
        <v>999569</v>
      </c>
      <c r="N74" s="654">
        <f>L74-M74</f>
        <v>0</v>
      </c>
      <c r="O74" s="654">
        <f>$F74*N74</f>
        <v>0</v>
      </c>
      <c r="P74" s="654">
        <f>O74/1000000</f>
        <v>0</v>
      </c>
      <c r="Q74" s="737"/>
    </row>
    <row r="75" spans="1:17" s="626" customFormat="1" ht="15.75" customHeight="1">
      <c r="A75" s="438">
        <v>9</v>
      </c>
      <c r="B75" s="439" t="s">
        <v>135</v>
      </c>
      <c r="C75" s="442">
        <v>4864918</v>
      </c>
      <c r="D75" s="43" t="s">
        <v>12</v>
      </c>
      <c r="E75" s="44" t="s">
        <v>349</v>
      </c>
      <c r="F75" s="448">
        <v>-1000</v>
      </c>
      <c r="G75" s="412">
        <v>996766</v>
      </c>
      <c r="H75" s="413">
        <v>997938</v>
      </c>
      <c r="I75" s="654">
        <f t="shared" si="8"/>
        <v>-1172</v>
      </c>
      <c r="J75" s="654">
        <f t="shared" si="9"/>
        <v>1172000</v>
      </c>
      <c r="K75" s="654">
        <f t="shared" si="10"/>
        <v>1.172</v>
      </c>
      <c r="L75" s="412">
        <v>944500</v>
      </c>
      <c r="M75" s="413">
        <v>944500</v>
      </c>
      <c r="N75" s="654">
        <f t="shared" si="11"/>
        <v>0</v>
      </c>
      <c r="O75" s="654">
        <f t="shared" si="12"/>
        <v>0</v>
      </c>
      <c r="P75" s="654">
        <f t="shared" si="13"/>
        <v>0</v>
      </c>
      <c r="Q75" s="689"/>
    </row>
    <row r="76" spans="1:17" ht="15.75" customHeight="1">
      <c r="A76" s="438"/>
      <c r="B76" s="441" t="s">
        <v>136</v>
      </c>
      <c r="C76" s="442"/>
      <c r="D76" s="43"/>
      <c r="E76" s="43"/>
      <c r="F76" s="448"/>
      <c r="G76" s="409"/>
      <c r="H76" s="410"/>
      <c r="I76" s="468"/>
      <c r="J76" s="468"/>
      <c r="K76" s="468"/>
      <c r="L76" s="409"/>
      <c r="M76" s="468"/>
      <c r="N76" s="468"/>
      <c r="O76" s="468"/>
      <c r="P76" s="468"/>
      <c r="Q76" s="173"/>
    </row>
    <row r="77" spans="1:17" s="626" customFormat="1" ht="15.75" customHeight="1">
      <c r="A77" s="438">
        <v>10</v>
      </c>
      <c r="B77" s="439" t="s">
        <v>137</v>
      </c>
      <c r="C77" s="442">
        <v>5100229</v>
      </c>
      <c r="D77" s="43" t="s">
        <v>12</v>
      </c>
      <c r="E77" s="44" t="s">
        <v>349</v>
      </c>
      <c r="F77" s="448">
        <v>-1000</v>
      </c>
      <c r="G77" s="412">
        <v>981329</v>
      </c>
      <c r="H77" s="413">
        <v>983166</v>
      </c>
      <c r="I77" s="654">
        <f>G77-H77</f>
        <v>-1837</v>
      </c>
      <c r="J77" s="654">
        <f>$F77*I77</f>
        <v>1837000</v>
      </c>
      <c r="K77" s="654">
        <f>J77/1000000</f>
        <v>1.837</v>
      </c>
      <c r="L77" s="412">
        <v>974119</v>
      </c>
      <c r="M77" s="413">
        <v>974140</v>
      </c>
      <c r="N77" s="654">
        <f>L77-M77</f>
        <v>-21</v>
      </c>
      <c r="O77" s="654">
        <f>$F77*N77</f>
        <v>21000</v>
      </c>
      <c r="P77" s="654">
        <f>O77/1000000</f>
        <v>0.021</v>
      </c>
      <c r="Q77" s="630"/>
    </row>
    <row r="78" spans="1:17" s="626" customFormat="1" ht="15.75" customHeight="1">
      <c r="A78" s="438">
        <v>11</v>
      </c>
      <c r="B78" s="439" t="s">
        <v>138</v>
      </c>
      <c r="C78" s="442">
        <v>4864917</v>
      </c>
      <c r="D78" s="43" t="s">
        <v>12</v>
      </c>
      <c r="E78" s="44" t="s">
        <v>349</v>
      </c>
      <c r="F78" s="448">
        <v>-1000</v>
      </c>
      <c r="G78" s="412">
        <v>958075</v>
      </c>
      <c r="H78" s="413">
        <v>958627</v>
      </c>
      <c r="I78" s="654">
        <f>G78-H78</f>
        <v>-552</v>
      </c>
      <c r="J78" s="654">
        <f>$F78*I78</f>
        <v>552000</v>
      </c>
      <c r="K78" s="654">
        <f>J78/1000000</f>
        <v>0.552</v>
      </c>
      <c r="L78" s="412">
        <v>850916</v>
      </c>
      <c r="M78" s="413">
        <v>851565</v>
      </c>
      <c r="N78" s="654">
        <f>L78-M78</f>
        <v>-649</v>
      </c>
      <c r="O78" s="654">
        <f>$F78*N78</f>
        <v>649000</v>
      </c>
      <c r="P78" s="654">
        <f>O78/1000000</f>
        <v>0.649</v>
      </c>
      <c r="Q78" s="630"/>
    </row>
    <row r="79" spans="1:17" ht="15.75" customHeight="1">
      <c r="A79" s="438"/>
      <c r="B79" s="440" t="s">
        <v>139</v>
      </c>
      <c r="C79" s="442"/>
      <c r="D79" s="47"/>
      <c r="E79" s="47"/>
      <c r="F79" s="448"/>
      <c r="G79" s="409"/>
      <c r="H79" s="410"/>
      <c r="I79" s="468"/>
      <c r="J79" s="468"/>
      <c r="K79" s="468"/>
      <c r="L79" s="409"/>
      <c r="M79" s="468"/>
      <c r="N79" s="468"/>
      <c r="O79" s="468"/>
      <c r="P79" s="468"/>
      <c r="Q79" s="173"/>
    </row>
    <row r="80" spans="1:17" s="626" customFormat="1" ht="19.5" customHeight="1">
      <c r="A80" s="438">
        <v>12</v>
      </c>
      <c r="B80" s="439" t="s">
        <v>140</v>
      </c>
      <c r="C80" s="442">
        <v>4865053</v>
      </c>
      <c r="D80" s="43" t="s">
        <v>12</v>
      </c>
      <c r="E80" s="44" t="s">
        <v>349</v>
      </c>
      <c r="F80" s="448">
        <v>-1000</v>
      </c>
      <c r="G80" s="412">
        <v>13134</v>
      </c>
      <c r="H80" s="333">
        <v>15818</v>
      </c>
      <c r="I80" s="654">
        <f>G80-H80</f>
        <v>-2684</v>
      </c>
      <c r="J80" s="654">
        <f>$F80*I80</f>
        <v>2684000</v>
      </c>
      <c r="K80" s="654">
        <f>J80/1000000</f>
        <v>2.684</v>
      </c>
      <c r="L80" s="412">
        <v>34573</v>
      </c>
      <c r="M80" s="333">
        <v>34575</v>
      </c>
      <c r="N80" s="654">
        <f>L80-M80</f>
        <v>-2</v>
      </c>
      <c r="O80" s="654">
        <f>$F80*N80</f>
        <v>2000</v>
      </c>
      <c r="P80" s="654">
        <f>O80/1000000</f>
        <v>0.002</v>
      </c>
      <c r="Q80" s="647"/>
    </row>
    <row r="81" spans="1:17" s="626" customFormat="1" ht="19.5" customHeight="1">
      <c r="A81" s="438">
        <v>13</v>
      </c>
      <c r="B81" s="439" t="s">
        <v>141</v>
      </c>
      <c r="C81" s="442">
        <v>4864986</v>
      </c>
      <c r="D81" s="43" t="s">
        <v>12</v>
      </c>
      <c r="E81" s="44" t="s">
        <v>349</v>
      </c>
      <c r="F81" s="448">
        <v>-1000</v>
      </c>
      <c r="G81" s="412">
        <v>20331</v>
      </c>
      <c r="H81" s="333">
        <v>22527</v>
      </c>
      <c r="I81" s="413">
        <f>G81-H81</f>
        <v>-2196</v>
      </c>
      <c r="J81" s="413">
        <f>$F81*I81</f>
        <v>2196000</v>
      </c>
      <c r="K81" s="413">
        <f>J81/1000000</f>
        <v>2.196</v>
      </c>
      <c r="L81" s="412">
        <v>44357</v>
      </c>
      <c r="M81" s="333">
        <v>44361</v>
      </c>
      <c r="N81" s="413">
        <f>L81-M81</f>
        <v>-4</v>
      </c>
      <c r="O81" s="413">
        <f>$F81*N81</f>
        <v>4000</v>
      </c>
      <c r="P81" s="413">
        <f>O81/1000000</f>
        <v>0.004</v>
      </c>
      <c r="Q81" s="647"/>
    </row>
    <row r="82" spans="1:17" s="626" customFormat="1" ht="19.5" customHeight="1">
      <c r="A82" s="438">
        <v>14</v>
      </c>
      <c r="B82" s="439" t="s">
        <v>416</v>
      </c>
      <c r="C82" s="442">
        <v>5269165</v>
      </c>
      <c r="D82" s="43" t="s">
        <v>12</v>
      </c>
      <c r="E82" s="44" t="s">
        <v>349</v>
      </c>
      <c r="F82" s="448">
        <v>-1000</v>
      </c>
      <c r="G82" s="412">
        <v>9043</v>
      </c>
      <c r="H82" s="333">
        <v>2478</v>
      </c>
      <c r="I82" s="413">
        <f>G82-H82</f>
        <v>6565</v>
      </c>
      <c r="J82" s="413">
        <f>$F82*I82</f>
        <v>-6565000</v>
      </c>
      <c r="K82" s="413">
        <f>J82/1000000</f>
        <v>-6.565</v>
      </c>
      <c r="L82" s="412">
        <v>6</v>
      </c>
      <c r="M82" s="333">
        <v>6</v>
      </c>
      <c r="N82" s="413">
        <f>L82-M82</f>
        <v>0</v>
      </c>
      <c r="O82" s="413">
        <f>$F82*N82</f>
        <v>0</v>
      </c>
      <c r="P82" s="413">
        <f>O82/1000000</f>
        <v>0</v>
      </c>
      <c r="Q82" s="647"/>
    </row>
    <row r="83" spans="1:17" ht="14.25" customHeight="1">
      <c r="A83" s="438"/>
      <c r="B83" s="441" t="s">
        <v>146</v>
      </c>
      <c r="C83" s="442"/>
      <c r="D83" s="43"/>
      <c r="E83" s="43"/>
      <c r="F83" s="448"/>
      <c r="G83" s="469"/>
      <c r="H83" s="410"/>
      <c r="I83" s="410"/>
      <c r="J83" s="410"/>
      <c r="K83" s="410"/>
      <c r="L83" s="469"/>
      <c r="M83" s="410"/>
      <c r="N83" s="410"/>
      <c r="O83" s="410"/>
      <c r="P83" s="410"/>
      <c r="Q83" s="173"/>
    </row>
    <row r="84" spans="1:17" s="626" customFormat="1" ht="15.75" thickBot="1">
      <c r="A84" s="716">
        <v>15</v>
      </c>
      <c r="B84" s="717" t="s">
        <v>147</v>
      </c>
      <c r="C84" s="443">
        <v>4865087</v>
      </c>
      <c r="D84" s="104" t="s">
        <v>12</v>
      </c>
      <c r="E84" s="712" t="s">
        <v>349</v>
      </c>
      <c r="F84" s="443">
        <v>100</v>
      </c>
      <c r="G84" s="628">
        <v>0</v>
      </c>
      <c r="H84" s="629">
        <v>0</v>
      </c>
      <c r="I84" s="629">
        <f>G84-H84</f>
        <v>0</v>
      </c>
      <c r="J84" s="629">
        <f>$F84*I84</f>
        <v>0</v>
      </c>
      <c r="K84" s="629">
        <f>J84/1000000</f>
        <v>0</v>
      </c>
      <c r="L84" s="628">
        <v>0</v>
      </c>
      <c r="M84" s="629">
        <v>0</v>
      </c>
      <c r="N84" s="629">
        <f>L84-M84</f>
        <v>0</v>
      </c>
      <c r="O84" s="629">
        <f>$F84*N84</f>
        <v>0</v>
      </c>
      <c r="P84" s="629">
        <f>O84/1000000</f>
        <v>0</v>
      </c>
      <c r="Q84" s="718"/>
    </row>
    <row r="85" spans="2:16" ht="18.75" thickTop="1">
      <c r="B85" s="359" t="s">
        <v>251</v>
      </c>
      <c r="F85" s="228"/>
      <c r="I85" s="18"/>
      <c r="J85" s="18"/>
      <c r="K85" s="435">
        <f>SUM(K65:K83)</f>
        <v>6.065</v>
      </c>
      <c r="L85" s="19"/>
      <c r="N85" s="18"/>
      <c r="O85" s="18"/>
      <c r="P85" s="435">
        <f>SUM(P65:P83)</f>
        <v>1.023</v>
      </c>
    </row>
    <row r="86" spans="2:16" ht="18">
      <c r="B86" s="359"/>
      <c r="F86" s="228"/>
      <c r="I86" s="18"/>
      <c r="J86" s="18"/>
      <c r="K86" s="21"/>
      <c r="L86" s="19"/>
      <c r="N86" s="18"/>
      <c r="O86" s="18"/>
      <c r="P86" s="361"/>
    </row>
    <row r="87" spans="2:16" ht="18">
      <c r="B87" s="359" t="s">
        <v>149</v>
      </c>
      <c r="F87" s="228"/>
      <c r="I87" s="18"/>
      <c r="J87" s="18"/>
      <c r="K87" s="435">
        <f>SUM(K85:K86)</f>
        <v>6.065</v>
      </c>
      <c r="L87" s="19"/>
      <c r="N87" s="18"/>
      <c r="O87" s="18"/>
      <c r="P87" s="435">
        <f>SUM(P85:P86)</f>
        <v>1.023</v>
      </c>
    </row>
    <row r="88" spans="6:16" ht="15">
      <c r="F88" s="228"/>
      <c r="I88" s="18"/>
      <c r="J88" s="18"/>
      <c r="K88" s="21"/>
      <c r="L88" s="19"/>
      <c r="N88" s="18"/>
      <c r="O88" s="18"/>
      <c r="P88" s="21"/>
    </row>
    <row r="89" spans="6:16" ht="15">
      <c r="F89" s="228"/>
      <c r="I89" s="18"/>
      <c r="J89" s="18"/>
      <c r="K89" s="21"/>
      <c r="L89" s="19"/>
      <c r="N89" s="18"/>
      <c r="O89" s="18"/>
      <c r="P89" s="21"/>
    </row>
    <row r="90" spans="6:18" ht="15">
      <c r="F90" s="228"/>
      <c r="I90" s="18"/>
      <c r="J90" s="18"/>
      <c r="K90" s="21"/>
      <c r="L90" s="19"/>
      <c r="N90" s="18"/>
      <c r="O90" s="18"/>
      <c r="P90" s="21"/>
      <c r="Q90" s="295" t="str">
        <f>NDPL!Q1</f>
        <v>November-2015</v>
      </c>
      <c r="R90" s="295"/>
    </row>
    <row r="91" spans="1:16" ht="18.75" thickBot="1">
      <c r="A91" s="376" t="s">
        <v>250</v>
      </c>
      <c r="F91" s="228"/>
      <c r="G91" s="7"/>
      <c r="H91" s="7"/>
      <c r="I91" s="51" t="s">
        <v>7</v>
      </c>
      <c r="J91" s="19"/>
      <c r="K91" s="19"/>
      <c r="L91" s="19"/>
      <c r="M91" s="19"/>
      <c r="N91" s="51" t="s">
        <v>401</v>
      </c>
      <c r="O91" s="19"/>
      <c r="P91" s="19"/>
    </row>
    <row r="92" spans="1:17" ht="48" customHeight="1" thickBot="1" thickTop="1">
      <c r="A92" s="38" t="s">
        <v>8</v>
      </c>
      <c r="B92" s="35" t="s">
        <v>9</v>
      </c>
      <c r="C92" s="36" t="s">
        <v>1</v>
      </c>
      <c r="D92" s="36" t="s">
        <v>2</v>
      </c>
      <c r="E92" s="36" t="s">
        <v>3</v>
      </c>
      <c r="F92" s="36" t="s">
        <v>10</v>
      </c>
      <c r="G92" s="38" t="str">
        <f>NDPL!G5</f>
        <v>FINAL READING 01/12/2015</v>
      </c>
      <c r="H92" s="36" t="str">
        <f>NDPL!H5</f>
        <v>INTIAL READING 01/11/2015</v>
      </c>
      <c r="I92" s="36" t="s">
        <v>4</v>
      </c>
      <c r="J92" s="36" t="s">
        <v>5</v>
      </c>
      <c r="K92" s="36" t="s">
        <v>6</v>
      </c>
      <c r="L92" s="38" t="str">
        <f>NDPL!G5</f>
        <v>FINAL READING 01/12/2015</v>
      </c>
      <c r="M92" s="36" t="str">
        <f>NDPL!H5</f>
        <v>INTIAL READING 01/11/2015</v>
      </c>
      <c r="N92" s="36" t="s">
        <v>4</v>
      </c>
      <c r="O92" s="36" t="s">
        <v>5</v>
      </c>
      <c r="P92" s="36" t="s">
        <v>6</v>
      </c>
      <c r="Q92" s="37" t="s">
        <v>312</v>
      </c>
    </row>
    <row r="93" spans="1:16" ht="17.25" thickBot="1" thickTop="1">
      <c r="A93" s="6"/>
      <c r="B93" s="46"/>
      <c r="C93" s="4"/>
      <c r="D93" s="4"/>
      <c r="E93" s="4"/>
      <c r="F93" s="398"/>
      <c r="G93" s="4"/>
      <c r="H93" s="4"/>
      <c r="I93" s="4"/>
      <c r="J93" s="4"/>
      <c r="K93" s="4"/>
      <c r="L93" s="20"/>
      <c r="M93" s="4"/>
      <c r="N93" s="4"/>
      <c r="O93" s="4"/>
      <c r="P93" s="4"/>
    </row>
    <row r="94" spans="1:17" ht="15.75" customHeight="1" thickTop="1">
      <c r="A94" s="436"/>
      <c r="B94" s="445" t="s">
        <v>34</v>
      </c>
      <c r="C94" s="446"/>
      <c r="D94" s="96"/>
      <c r="E94" s="105"/>
      <c r="F94" s="399"/>
      <c r="G94" s="34"/>
      <c r="H94" s="25"/>
      <c r="I94" s="26"/>
      <c r="J94" s="26"/>
      <c r="K94" s="26"/>
      <c r="L94" s="24"/>
      <c r="M94" s="25"/>
      <c r="N94" s="26"/>
      <c r="O94" s="26"/>
      <c r="P94" s="26"/>
      <c r="Q94" s="172"/>
    </row>
    <row r="95" spans="1:17" s="626" customFormat="1" ht="15.75" customHeight="1">
      <c r="A95" s="438">
        <v>1</v>
      </c>
      <c r="B95" s="439" t="s">
        <v>35</v>
      </c>
      <c r="C95" s="442">
        <v>4864902</v>
      </c>
      <c r="D95" s="640" t="s">
        <v>12</v>
      </c>
      <c r="E95" s="641" t="s">
        <v>349</v>
      </c>
      <c r="F95" s="448">
        <v>-400</v>
      </c>
      <c r="G95" s="332">
        <v>5381</v>
      </c>
      <c r="H95" s="333">
        <v>4982</v>
      </c>
      <c r="I95" s="333">
        <f>G95-H95</f>
        <v>399</v>
      </c>
      <c r="J95" s="333">
        <f aca="true" t="shared" si="14" ref="J95:J106">$F95*I95</f>
        <v>-159600</v>
      </c>
      <c r="K95" s="333">
        <f aca="true" t="shared" si="15" ref="K95:K106">J95/1000000</f>
        <v>-0.1596</v>
      </c>
      <c r="L95" s="332">
        <v>999007</v>
      </c>
      <c r="M95" s="333">
        <v>999007</v>
      </c>
      <c r="N95" s="333">
        <f>L95-M95</f>
        <v>0</v>
      </c>
      <c r="O95" s="333">
        <f aca="true" t="shared" si="16" ref="O95:O106">$F95*N95</f>
        <v>0</v>
      </c>
      <c r="P95" s="333">
        <f aca="true" t="shared" si="17" ref="P95:P106">O95/1000000</f>
        <v>0</v>
      </c>
      <c r="Q95" s="680"/>
    </row>
    <row r="96" spans="1:17" ht="15.75" customHeight="1">
      <c r="A96" s="438">
        <v>2</v>
      </c>
      <c r="B96" s="439" t="s">
        <v>36</v>
      </c>
      <c r="C96" s="442">
        <v>5128405</v>
      </c>
      <c r="D96" s="43" t="s">
        <v>12</v>
      </c>
      <c r="E96" s="44" t="s">
        <v>349</v>
      </c>
      <c r="F96" s="448">
        <v>-500</v>
      </c>
      <c r="G96" s="409">
        <v>4719</v>
      </c>
      <c r="H96" s="410">
        <v>4418</v>
      </c>
      <c r="I96" s="333">
        <f aca="true" t="shared" si="18" ref="I96:I101">G96-H96</f>
        <v>301</v>
      </c>
      <c r="J96" s="333">
        <f t="shared" si="14"/>
        <v>-150500</v>
      </c>
      <c r="K96" s="333">
        <f t="shared" si="15"/>
        <v>-0.1505</v>
      </c>
      <c r="L96" s="409">
        <v>3390</v>
      </c>
      <c r="M96" s="410">
        <v>3383</v>
      </c>
      <c r="N96" s="410">
        <f aca="true" t="shared" si="19" ref="N96:N101">L96-M96</f>
        <v>7</v>
      </c>
      <c r="O96" s="410">
        <f t="shared" si="16"/>
        <v>-3500</v>
      </c>
      <c r="P96" s="410">
        <f t="shared" si="17"/>
        <v>-0.0035</v>
      </c>
      <c r="Q96" s="173"/>
    </row>
    <row r="97" spans="1:17" ht="15.75" customHeight="1">
      <c r="A97" s="438"/>
      <c r="B97" s="441" t="s">
        <v>380</v>
      </c>
      <c r="C97" s="442"/>
      <c r="D97" s="43"/>
      <c r="E97" s="44"/>
      <c r="F97" s="448"/>
      <c r="G97" s="470"/>
      <c r="H97" s="466"/>
      <c r="I97" s="466"/>
      <c r="J97" s="466"/>
      <c r="K97" s="466"/>
      <c r="L97" s="409"/>
      <c r="M97" s="410"/>
      <c r="N97" s="410"/>
      <c r="O97" s="410"/>
      <c r="P97" s="410"/>
      <c r="Q97" s="173"/>
    </row>
    <row r="98" spans="1:17" s="626" customFormat="1" ht="15">
      <c r="A98" s="438">
        <v>3</v>
      </c>
      <c r="B98" s="395" t="s">
        <v>113</v>
      </c>
      <c r="C98" s="442">
        <v>4865136</v>
      </c>
      <c r="D98" s="47" t="s">
        <v>12</v>
      </c>
      <c r="E98" s="44" t="s">
        <v>349</v>
      </c>
      <c r="F98" s="448">
        <v>-200</v>
      </c>
      <c r="G98" s="412">
        <v>52509</v>
      </c>
      <c r="H98" s="413">
        <v>51882</v>
      </c>
      <c r="I98" s="333">
        <f>G98-H98</f>
        <v>627</v>
      </c>
      <c r="J98" s="333">
        <f t="shared" si="14"/>
        <v>-125400</v>
      </c>
      <c r="K98" s="333">
        <f t="shared" si="15"/>
        <v>-0.1254</v>
      </c>
      <c r="L98" s="412">
        <v>81560</v>
      </c>
      <c r="M98" s="413">
        <v>81474</v>
      </c>
      <c r="N98" s="413">
        <f>L98-M98</f>
        <v>86</v>
      </c>
      <c r="O98" s="413">
        <f t="shared" si="16"/>
        <v>-17200</v>
      </c>
      <c r="P98" s="413">
        <f t="shared" si="17"/>
        <v>-0.0172</v>
      </c>
      <c r="Q98" s="681"/>
    </row>
    <row r="99" spans="1:17" s="626" customFormat="1" ht="15.75" customHeight="1">
      <c r="A99" s="438">
        <v>4</v>
      </c>
      <c r="B99" s="439" t="s">
        <v>114</v>
      </c>
      <c r="C99" s="442">
        <v>4865137</v>
      </c>
      <c r="D99" s="43" t="s">
        <v>12</v>
      </c>
      <c r="E99" s="44" t="s">
        <v>349</v>
      </c>
      <c r="F99" s="448">
        <v>-100</v>
      </c>
      <c r="G99" s="412">
        <v>73990</v>
      </c>
      <c r="H99" s="413">
        <v>73630</v>
      </c>
      <c r="I99" s="333">
        <f t="shared" si="18"/>
        <v>360</v>
      </c>
      <c r="J99" s="333">
        <f t="shared" si="14"/>
        <v>-36000</v>
      </c>
      <c r="K99" s="333">
        <f t="shared" si="15"/>
        <v>-0.036</v>
      </c>
      <c r="L99" s="412">
        <v>139965</v>
      </c>
      <c r="M99" s="413">
        <v>139960</v>
      </c>
      <c r="N99" s="413">
        <f t="shared" si="19"/>
        <v>5</v>
      </c>
      <c r="O99" s="413">
        <f t="shared" si="16"/>
        <v>-500</v>
      </c>
      <c r="P99" s="413">
        <f t="shared" si="17"/>
        <v>-0.0005</v>
      </c>
      <c r="Q99" s="630"/>
    </row>
    <row r="100" spans="1:17" s="626" customFormat="1" ht="15">
      <c r="A100" s="438">
        <v>5</v>
      </c>
      <c r="B100" s="439" t="s">
        <v>115</v>
      </c>
      <c r="C100" s="442">
        <v>4865138</v>
      </c>
      <c r="D100" s="43" t="s">
        <v>12</v>
      </c>
      <c r="E100" s="44" t="s">
        <v>349</v>
      </c>
      <c r="F100" s="448">
        <v>-200</v>
      </c>
      <c r="G100" s="412">
        <v>977968</v>
      </c>
      <c r="H100" s="413">
        <v>978251</v>
      </c>
      <c r="I100" s="333">
        <f>G100-H100</f>
        <v>-283</v>
      </c>
      <c r="J100" s="333">
        <f t="shared" si="14"/>
        <v>56600</v>
      </c>
      <c r="K100" s="333">
        <f t="shared" si="15"/>
        <v>0.0566</v>
      </c>
      <c r="L100" s="412">
        <v>997230</v>
      </c>
      <c r="M100" s="413">
        <v>997209</v>
      </c>
      <c r="N100" s="413">
        <f>L100-M100</f>
        <v>21</v>
      </c>
      <c r="O100" s="413">
        <f t="shared" si="16"/>
        <v>-4200</v>
      </c>
      <c r="P100" s="413">
        <f t="shared" si="17"/>
        <v>-0.0042</v>
      </c>
      <c r="Q100" s="682"/>
    </row>
    <row r="101" spans="1:17" s="626" customFormat="1" ht="15">
      <c r="A101" s="438">
        <v>6</v>
      </c>
      <c r="B101" s="439" t="s">
        <v>116</v>
      </c>
      <c r="C101" s="442">
        <v>4865139</v>
      </c>
      <c r="D101" s="43" t="s">
        <v>12</v>
      </c>
      <c r="E101" s="44" t="s">
        <v>349</v>
      </c>
      <c r="F101" s="448">
        <v>-200</v>
      </c>
      <c r="G101" s="412">
        <v>81299</v>
      </c>
      <c r="H101" s="413">
        <v>80875</v>
      </c>
      <c r="I101" s="333">
        <f t="shared" si="18"/>
        <v>424</v>
      </c>
      <c r="J101" s="333">
        <f t="shared" si="14"/>
        <v>-84800</v>
      </c>
      <c r="K101" s="333">
        <f t="shared" si="15"/>
        <v>-0.0848</v>
      </c>
      <c r="L101" s="412">
        <v>101980</v>
      </c>
      <c r="M101" s="413">
        <v>101655</v>
      </c>
      <c r="N101" s="413">
        <f t="shared" si="19"/>
        <v>325</v>
      </c>
      <c r="O101" s="413">
        <f t="shared" si="16"/>
        <v>-65000</v>
      </c>
      <c r="P101" s="413">
        <f t="shared" si="17"/>
        <v>-0.065</v>
      </c>
      <c r="Q101" s="683"/>
    </row>
    <row r="102" spans="1:17" s="626" customFormat="1" ht="15">
      <c r="A102" s="438">
        <v>7</v>
      </c>
      <c r="B102" s="439" t="s">
        <v>117</v>
      </c>
      <c r="C102" s="442">
        <v>4865050</v>
      </c>
      <c r="D102" s="43" t="s">
        <v>12</v>
      </c>
      <c r="E102" s="44" t="s">
        <v>349</v>
      </c>
      <c r="F102" s="448">
        <v>-800</v>
      </c>
      <c r="G102" s="412">
        <v>12421</v>
      </c>
      <c r="H102" s="413">
        <v>11697</v>
      </c>
      <c r="I102" s="333">
        <f aca="true" t="shared" si="20" ref="I102:I107">G102-H102</f>
        <v>724</v>
      </c>
      <c r="J102" s="333">
        <f t="shared" si="14"/>
        <v>-579200</v>
      </c>
      <c r="K102" s="333">
        <f t="shared" si="15"/>
        <v>-0.5792</v>
      </c>
      <c r="L102" s="412">
        <v>7145</v>
      </c>
      <c r="M102" s="413">
        <v>7143</v>
      </c>
      <c r="N102" s="413">
        <f aca="true" t="shared" si="21" ref="N102:N107">L102-M102</f>
        <v>2</v>
      </c>
      <c r="O102" s="413">
        <f t="shared" si="16"/>
        <v>-1600</v>
      </c>
      <c r="P102" s="413">
        <f t="shared" si="17"/>
        <v>-0.0016</v>
      </c>
      <c r="Q102" s="647"/>
    </row>
    <row r="103" spans="1:17" s="626" customFormat="1" ht="15.75" customHeight="1">
      <c r="A103" s="438">
        <v>8</v>
      </c>
      <c r="B103" s="439" t="s">
        <v>376</v>
      </c>
      <c r="C103" s="442">
        <v>4864949</v>
      </c>
      <c r="D103" s="43" t="s">
        <v>12</v>
      </c>
      <c r="E103" s="44" t="s">
        <v>349</v>
      </c>
      <c r="F103" s="448">
        <v>-2000</v>
      </c>
      <c r="G103" s="412">
        <v>14079</v>
      </c>
      <c r="H103" s="413">
        <v>14024</v>
      </c>
      <c r="I103" s="333">
        <f t="shared" si="20"/>
        <v>55</v>
      </c>
      <c r="J103" s="333">
        <f t="shared" si="14"/>
        <v>-110000</v>
      </c>
      <c r="K103" s="333">
        <f t="shared" si="15"/>
        <v>-0.11</v>
      </c>
      <c r="L103" s="412">
        <v>2927</v>
      </c>
      <c r="M103" s="413">
        <v>2927</v>
      </c>
      <c r="N103" s="413">
        <f t="shared" si="21"/>
        <v>0</v>
      </c>
      <c r="O103" s="413">
        <f t="shared" si="16"/>
        <v>0</v>
      </c>
      <c r="P103" s="413">
        <f t="shared" si="17"/>
        <v>0</v>
      </c>
      <c r="Q103" s="681"/>
    </row>
    <row r="104" spans="1:17" s="626" customFormat="1" ht="15.75" customHeight="1">
      <c r="A104" s="438">
        <v>9</v>
      </c>
      <c r="B104" s="439" t="s">
        <v>398</v>
      </c>
      <c r="C104" s="442">
        <v>5128434</v>
      </c>
      <c r="D104" s="43" t="s">
        <v>12</v>
      </c>
      <c r="E104" s="44" t="s">
        <v>349</v>
      </c>
      <c r="F104" s="448">
        <v>-800</v>
      </c>
      <c r="G104" s="412">
        <v>980049</v>
      </c>
      <c r="H104" s="413">
        <v>980524</v>
      </c>
      <c r="I104" s="333">
        <f t="shared" si="20"/>
        <v>-475</v>
      </c>
      <c r="J104" s="333">
        <f t="shared" si="14"/>
        <v>380000</v>
      </c>
      <c r="K104" s="333">
        <f t="shared" si="15"/>
        <v>0.38</v>
      </c>
      <c r="L104" s="412">
        <v>989710</v>
      </c>
      <c r="M104" s="413">
        <v>989712</v>
      </c>
      <c r="N104" s="413">
        <f t="shared" si="21"/>
        <v>-2</v>
      </c>
      <c r="O104" s="413">
        <f t="shared" si="16"/>
        <v>1600</v>
      </c>
      <c r="P104" s="413">
        <f t="shared" si="17"/>
        <v>0.0016</v>
      </c>
      <c r="Q104" s="630"/>
    </row>
    <row r="105" spans="1:17" s="626" customFormat="1" ht="15.75" customHeight="1">
      <c r="A105" s="438">
        <v>10</v>
      </c>
      <c r="B105" s="439" t="s">
        <v>397</v>
      </c>
      <c r="C105" s="442">
        <v>5128430</v>
      </c>
      <c r="D105" s="43" t="s">
        <v>12</v>
      </c>
      <c r="E105" s="44" t="s">
        <v>349</v>
      </c>
      <c r="F105" s="448">
        <v>-800</v>
      </c>
      <c r="G105" s="412">
        <v>976940</v>
      </c>
      <c r="H105" s="413">
        <v>978669</v>
      </c>
      <c r="I105" s="333">
        <f t="shared" si="20"/>
        <v>-1729</v>
      </c>
      <c r="J105" s="333">
        <f t="shared" si="14"/>
        <v>1383200</v>
      </c>
      <c r="K105" s="333">
        <f t="shared" si="15"/>
        <v>1.3832</v>
      </c>
      <c r="L105" s="412">
        <v>983809</v>
      </c>
      <c r="M105" s="413">
        <v>983819</v>
      </c>
      <c r="N105" s="413">
        <f t="shared" si="21"/>
        <v>-10</v>
      </c>
      <c r="O105" s="413">
        <f t="shared" si="16"/>
        <v>8000</v>
      </c>
      <c r="P105" s="413">
        <f t="shared" si="17"/>
        <v>0.008</v>
      </c>
      <c r="Q105" s="630"/>
    </row>
    <row r="106" spans="1:17" s="626" customFormat="1" ht="15.75" customHeight="1">
      <c r="A106" s="438">
        <v>11</v>
      </c>
      <c r="B106" s="439" t="s">
        <v>391</v>
      </c>
      <c r="C106" s="442">
        <v>5128445</v>
      </c>
      <c r="D106" s="189" t="s">
        <v>12</v>
      </c>
      <c r="E106" s="298" t="s">
        <v>349</v>
      </c>
      <c r="F106" s="448">
        <v>-800</v>
      </c>
      <c r="G106" s="412">
        <v>986875</v>
      </c>
      <c r="H106" s="413">
        <v>987948</v>
      </c>
      <c r="I106" s="333">
        <f t="shared" si="20"/>
        <v>-1073</v>
      </c>
      <c r="J106" s="333">
        <f t="shared" si="14"/>
        <v>858400</v>
      </c>
      <c r="K106" s="333">
        <f t="shared" si="15"/>
        <v>0.8584</v>
      </c>
      <c r="L106" s="412">
        <v>992651</v>
      </c>
      <c r="M106" s="413">
        <v>992655</v>
      </c>
      <c r="N106" s="413">
        <f t="shared" si="21"/>
        <v>-4</v>
      </c>
      <c r="O106" s="413">
        <f t="shared" si="16"/>
        <v>3200</v>
      </c>
      <c r="P106" s="413">
        <f t="shared" si="17"/>
        <v>0.0032</v>
      </c>
      <c r="Q106" s="631"/>
    </row>
    <row r="107" spans="1:17" s="626" customFormat="1" ht="15.75" customHeight="1">
      <c r="A107" s="438">
        <v>12</v>
      </c>
      <c r="B107" s="439" t="s">
        <v>437</v>
      </c>
      <c r="C107" s="442">
        <v>5128447</v>
      </c>
      <c r="D107" s="189" t="s">
        <v>12</v>
      </c>
      <c r="E107" s="298" t="s">
        <v>349</v>
      </c>
      <c r="F107" s="448"/>
      <c r="G107" s="412">
        <v>987919</v>
      </c>
      <c r="H107" s="413">
        <v>988696</v>
      </c>
      <c r="I107" s="333">
        <f t="shared" si="20"/>
        <v>-777</v>
      </c>
      <c r="J107" s="333">
        <f>$F107*I107</f>
        <v>0</v>
      </c>
      <c r="K107" s="333">
        <f>J107/1000000</f>
        <v>0</v>
      </c>
      <c r="L107" s="412">
        <v>994526</v>
      </c>
      <c r="M107" s="413">
        <v>994528</v>
      </c>
      <c r="N107" s="413">
        <f t="shared" si="21"/>
        <v>-2</v>
      </c>
      <c r="O107" s="413">
        <f>$F107*N107</f>
        <v>0</v>
      </c>
      <c r="P107" s="413">
        <f>O107/1000000</f>
        <v>0</v>
      </c>
      <c r="Q107" s="684"/>
    </row>
    <row r="108" spans="1:17" s="626" customFormat="1" ht="15.75" customHeight="1">
      <c r="A108" s="438"/>
      <c r="B108" s="440" t="s">
        <v>381</v>
      </c>
      <c r="C108" s="442"/>
      <c r="D108" s="47"/>
      <c r="E108" s="47"/>
      <c r="F108" s="448"/>
      <c r="G108" s="470"/>
      <c r="H108" s="333"/>
      <c r="I108" s="333"/>
      <c r="J108" s="333"/>
      <c r="K108" s="333"/>
      <c r="L108" s="412"/>
      <c r="M108" s="413"/>
      <c r="N108" s="413"/>
      <c r="O108" s="413"/>
      <c r="P108" s="413"/>
      <c r="Q108" s="630"/>
    </row>
    <row r="109" spans="1:17" s="626" customFormat="1" ht="15.75" customHeight="1">
      <c r="A109" s="438">
        <v>13</v>
      </c>
      <c r="B109" s="439" t="s">
        <v>118</v>
      </c>
      <c r="C109" s="442">
        <v>4864951</v>
      </c>
      <c r="D109" s="43" t="s">
        <v>12</v>
      </c>
      <c r="E109" s="44" t="s">
        <v>349</v>
      </c>
      <c r="F109" s="448">
        <v>-1000</v>
      </c>
      <c r="G109" s="412">
        <v>987727</v>
      </c>
      <c r="H109" s="413">
        <v>988292</v>
      </c>
      <c r="I109" s="333">
        <f>G109-H109</f>
        <v>-565</v>
      </c>
      <c r="J109" s="333">
        <f>$F109*I109</f>
        <v>565000</v>
      </c>
      <c r="K109" s="333">
        <f>J109/1000000</f>
        <v>0.565</v>
      </c>
      <c r="L109" s="412">
        <v>35243</v>
      </c>
      <c r="M109" s="413">
        <v>35263</v>
      </c>
      <c r="N109" s="413">
        <f>L109-M109</f>
        <v>-20</v>
      </c>
      <c r="O109" s="413">
        <f>$F109*N109</f>
        <v>20000</v>
      </c>
      <c r="P109" s="413">
        <f>O109/1000000</f>
        <v>0.02</v>
      </c>
      <c r="Q109" s="630"/>
    </row>
    <row r="110" spans="1:17" s="626" customFormat="1" ht="15.75" customHeight="1">
      <c r="A110" s="438">
        <v>14</v>
      </c>
      <c r="B110" s="439" t="s">
        <v>119</v>
      </c>
      <c r="C110" s="442">
        <v>4865016</v>
      </c>
      <c r="D110" s="43" t="s">
        <v>12</v>
      </c>
      <c r="E110" s="44" t="s">
        <v>349</v>
      </c>
      <c r="F110" s="448">
        <v>-2000</v>
      </c>
      <c r="G110" s="412">
        <v>7</v>
      </c>
      <c r="H110" s="413">
        <v>508</v>
      </c>
      <c r="I110" s="333">
        <f>G110-H110</f>
        <v>-501</v>
      </c>
      <c r="J110" s="333">
        <f>$F110*I110</f>
        <v>1002000</v>
      </c>
      <c r="K110" s="333">
        <f>J110/1000000</f>
        <v>1.002</v>
      </c>
      <c r="L110" s="412">
        <v>999722</v>
      </c>
      <c r="M110" s="413">
        <v>999725</v>
      </c>
      <c r="N110" s="413">
        <f>L110-M110</f>
        <v>-3</v>
      </c>
      <c r="O110" s="413">
        <f>$F110*N110</f>
        <v>6000</v>
      </c>
      <c r="P110" s="413">
        <f>O110/1000000</f>
        <v>0.006</v>
      </c>
      <c r="Q110" s="648"/>
    </row>
    <row r="111" spans="1:17" ht="15.75" customHeight="1">
      <c r="A111" s="438"/>
      <c r="B111" s="441" t="s">
        <v>120</v>
      </c>
      <c r="C111" s="442"/>
      <c r="D111" s="43"/>
      <c r="E111" s="43"/>
      <c r="F111" s="448"/>
      <c r="G111" s="470"/>
      <c r="H111" s="466"/>
      <c r="I111" s="466"/>
      <c r="J111" s="466"/>
      <c r="K111" s="466"/>
      <c r="L111" s="409"/>
      <c r="M111" s="410"/>
      <c r="N111" s="410"/>
      <c r="O111" s="410"/>
      <c r="P111" s="410"/>
      <c r="Q111" s="173"/>
    </row>
    <row r="112" spans="1:17" s="626" customFormat="1" ht="15.75" customHeight="1">
      <c r="A112" s="438">
        <v>15</v>
      </c>
      <c r="B112" s="395" t="s">
        <v>46</v>
      </c>
      <c r="C112" s="442">
        <v>4864843</v>
      </c>
      <c r="D112" s="47" t="s">
        <v>12</v>
      </c>
      <c r="E112" s="44" t="s">
        <v>349</v>
      </c>
      <c r="F112" s="448">
        <v>-1000</v>
      </c>
      <c r="G112" s="412">
        <v>2112</v>
      </c>
      <c r="H112" s="413">
        <v>2133</v>
      </c>
      <c r="I112" s="333">
        <f>G112-H112</f>
        <v>-21</v>
      </c>
      <c r="J112" s="333">
        <f>$F112*I112</f>
        <v>21000</v>
      </c>
      <c r="K112" s="333">
        <f>J112/1000000</f>
        <v>0.021</v>
      </c>
      <c r="L112" s="412">
        <v>24739</v>
      </c>
      <c r="M112" s="413">
        <v>24727</v>
      </c>
      <c r="N112" s="413">
        <f>L112-M112</f>
        <v>12</v>
      </c>
      <c r="O112" s="413">
        <f>$F112*N112</f>
        <v>-12000</v>
      </c>
      <c r="P112" s="413">
        <f>O112/1000000</f>
        <v>-0.012</v>
      </c>
      <c r="Q112" s="630"/>
    </row>
    <row r="113" spans="1:17" s="626" customFormat="1" ht="15.75" customHeight="1">
      <c r="A113" s="438">
        <v>16</v>
      </c>
      <c r="B113" s="439" t="s">
        <v>47</v>
      </c>
      <c r="C113" s="442">
        <v>4864835</v>
      </c>
      <c r="D113" s="43" t="s">
        <v>12</v>
      </c>
      <c r="E113" s="44" t="s">
        <v>349</v>
      </c>
      <c r="F113" s="448">
        <v>-1000</v>
      </c>
      <c r="G113" s="412">
        <v>317</v>
      </c>
      <c r="H113" s="413">
        <v>204</v>
      </c>
      <c r="I113" s="333">
        <f>G113-H113</f>
        <v>113</v>
      </c>
      <c r="J113" s="333">
        <f>$F113*I113</f>
        <v>-113000</v>
      </c>
      <c r="K113" s="333">
        <f>J113/1000000</f>
        <v>-0.113</v>
      </c>
      <c r="L113" s="412">
        <v>201</v>
      </c>
      <c r="M113" s="413">
        <v>295</v>
      </c>
      <c r="N113" s="413">
        <f>L113-M113</f>
        <v>-94</v>
      </c>
      <c r="O113" s="413">
        <f>$F113*N113</f>
        <v>94000</v>
      </c>
      <c r="P113" s="413">
        <f>O113/1000000</f>
        <v>0.094</v>
      </c>
      <c r="Q113" s="630"/>
    </row>
    <row r="114" spans="1:17" s="626" customFormat="1" ht="15.75" customHeight="1">
      <c r="A114" s="438"/>
      <c r="B114" s="439"/>
      <c r="C114" s="442">
        <v>4864835</v>
      </c>
      <c r="D114" s="43" t="s">
        <v>12</v>
      </c>
      <c r="E114" s="44" t="s">
        <v>349</v>
      </c>
      <c r="F114" s="448">
        <v>-1000</v>
      </c>
      <c r="G114" s="413">
        <v>40</v>
      </c>
      <c r="H114" s="413">
        <v>34</v>
      </c>
      <c r="I114" s="333">
        <f>G114-H114</f>
        <v>6</v>
      </c>
      <c r="J114" s="333">
        <f>$F114*I114</f>
        <v>-6000</v>
      </c>
      <c r="K114" s="333">
        <f>J114/1000000</f>
        <v>-0.006</v>
      </c>
      <c r="L114" s="413">
        <v>299</v>
      </c>
      <c r="M114" s="413">
        <v>315</v>
      </c>
      <c r="N114" s="413">
        <f>L114-M114</f>
        <v>-16</v>
      </c>
      <c r="O114" s="413">
        <f>$F114*N114</f>
        <v>16000</v>
      </c>
      <c r="P114" s="413">
        <f>O114/1000000</f>
        <v>0.016</v>
      </c>
      <c r="Q114" s="648" t="s">
        <v>451</v>
      </c>
    </row>
    <row r="115" spans="1:17" ht="15.75" customHeight="1">
      <c r="A115" s="438"/>
      <c r="B115" s="441" t="s">
        <v>48</v>
      </c>
      <c r="C115" s="442"/>
      <c r="D115" s="43"/>
      <c r="E115" s="43"/>
      <c r="F115" s="448"/>
      <c r="G115" s="470"/>
      <c r="H115" s="466"/>
      <c r="I115" s="466"/>
      <c r="J115" s="466"/>
      <c r="K115" s="466"/>
      <c r="L115" s="409"/>
      <c r="M115" s="410"/>
      <c r="N115" s="410"/>
      <c r="O115" s="410"/>
      <c r="P115" s="410"/>
      <c r="Q115" s="173"/>
    </row>
    <row r="116" spans="1:17" s="626" customFormat="1" ht="15.75" customHeight="1">
      <c r="A116" s="438">
        <v>17</v>
      </c>
      <c r="B116" s="439" t="s">
        <v>85</v>
      </c>
      <c r="C116" s="442">
        <v>4865169</v>
      </c>
      <c r="D116" s="43" t="s">
        <v>12</v>
      </c>
      <c r="E116" s="44" t="s">
        <v>349</v>
      </c>
      <c r="F116" s="448">
        <v>-1000</v>
      </c>
      <c r="G116" s="412">
        <v>1360</v>
      </c>
      <c r="H116" s="413">
        <v>1360</v>
      </c>
      <c r="I116" s="333">
        <f>G116-H116</f>
        <v>0</v>
      </c>
      <c r="J116" s="333">
        <f>$F116*I116</f>
        <v>0</v>
      </c>
      <c r="K116" s="333">
        <f>J116/1000000</f>
        <v>0</v>
      </c>
      <c r="L116" s="412">
        <v>61309</v>
      </c>
      <c r="M116" s="413">
        <v>61309</v>
      </c>
      <c r="N116" s="413">
        <f>L116-M116</f>
        <v>0</v>
      </c>
      <c r="O116" s="413">
        <f>$F116*N116</f>
        <v>0</v>
      </c>
      <c r="P116" s="413">
        <f>O116/1000000</f>
        <v>0</v>
      </c>
      <c r="Q116" s="630"/>
    </row>
    <row r="117" spans="1:17" ht="15.75" customHeight="1">
      <c r="A117" s="438"/>
      <c r="B117" s="440" t="s">
        <v>52</v>
      </c>
      <c r="C117" s="425"/>
      <c r="D117" s="47"/>
      <c r="E117" s="47"/>
      <c r="F117" s="448"/>
      <c r="G117" s="470"/>
      <c r="H117" s="471"/>
      <c r="I117" s="471"/>
      <c r="J117" s="471"/>
      <c r="K117" s="466"/>
      <c r="L117" s="412"/>
      <c r="M117" s="468"/>
      <c r="N117" s="468"/>
      <c r="O117" s="468"/>
      <c r="P117" s="410"/>
      <c r="Q117" s="214"/>
    </row>
    <row r="118" spans="1:17" ht="15.75" customHeight="1">
      <c r="A118" s="438"/>
      <c r="B118" s="440" t="s">
        <v>53</v>
      </c>
      <c r="C118" s="425"/>
      <c r="D118" s="47"/>
      <c r="E118" s="47"/>
      <c r="F118" s="448"/>
      <c r="G118" s="470"/>
      <c r="H118" s="471"/>
      <c r="I118" s="471"/>
      <c r="J118" s="471"/>
      <c r="K118" s="466"/>
      <c r="L118" s="412"/>
      <c r="M118" s="468"/>
      <c r="N118" s="468"/>
      <c r="O118" s="468"/>
      <c r="P118" s="410"/>
      <c r="Q118" s="214"/>
    </row>
    <row r="119" spans="1:17" ht="15.75" customHeight="1">
      <c r="A119" s="444"/>
      <c r="B119" s="447" t="s">
        <v>66</v>
      </c>
      <c r="C119" s="442"/>
      <c r="D119" s="47"/>
      <c r="E119" s="47"/>
      <c r="F119" s="448"/>
      <c r="G119" s="470"/>
      <c r="H119" s="466"/>
      <c r="I119" s="466"/>
      <c r="J119" s="466"/>
      <c r="K119" s="466"/>
      <c r="L119" s="412"/>
      <c r="M119" s="410"/>
      <c r="N119" s="410"/>
      <c r="O119" s="410"/>
      <c r="P119" s="410"/>
      <c r="Q119" s="214"/>
    </row>
    <row r="120" spans="1:17" s="626" customFormat="1" ht="24" customHeight="1">
      <c r="A120" s="438">
        <v>18</v>
      </c>
      <c r="B120" s="719" t="s">
        <v>67</v>
      </c>
      <c r="C120" s="442">
        <v>4865091</v>
      </c>
      <c r="D120" s="43" t="s">
        <v>12</v>
      </c>
      <c r="E120" s="44" t="s">
        <v>349</v>
      </c>
      <c r="F120" s="448">
        <v>-500</v>
      </c>
      <c r="G120" s="412">
        <v>5458</v>
      </c>
      <c r="H120" s="413">
        <v>5473</v>
      </c>
      <c r="I120" s="333">
        <f>G120-H120</f>
        <v>-15</v>
      </c>
      <c r="J120" s="333">
        <f>$F120*I120</f>
        <v>7500</v>
      </c>
      <c r="K120" s="333">
        <f>J120/1000000</f>
        <v>0.0075</v>
      </c>
      <c r="L120" s="412">
        <v>32980</v>
      </c>
      <c r="M120" s="413">
        <v>32954</v>
      </c>
      <c r="N120" s="413">
        <f>L120-M120</f>
        <v>26</v>
      </c>
      <c r="O120" s="413">
        <f>$F120*N120</f>
        <v>-13000</v>
      </c>
      <c r="P120" s="413">
        <f>O120/1000000</f>
        <v>-0.013</v>
      </c>
      <c r="Q120" s="681"/>
    </row>
    <row r="121" spans="1:17" s="626" customFormat="1" ht="15.75" customHeight="1">
      <c r="A121" s="438">
        <v>19</v>
      </c>
      <c r="B121" s="719" t="s">
        <v>68</v>
      </c>
      <c r="C121" s="442">
        <v>4902579</v>
      </c>
      <c r="D121" s="43" t="s">
        <v>12</v>
      </c>
      <c r="E121" s="44" t="s">
        <v>349</v>
      </c>
      <c r="F121" s="448"/>
      <c r="G121" s="412">
        <v>999955</v>
      </c>
      <c r="H121" s="413">
        <v>999996</v>
      </c>
      <c r="I121" s="333">
        <f>G121-H121</f>
        <v>-41</v>
      </c>
      <c r="J121" s="333">
        <f>$F121*I121</f>
        <v>0</v>
      </c>
      <c r="K121" s="333">
        <f>J121/1000000</f>
        <v>0</v>
      </c>
      <c r="L121" s="412">
        <v>229</v>
      </c>
      <c r="M121" s="413">
        <v>225</v>
      </c>
      <c r="N121" s="413">
        <f>L121-M121</f>
        <v>4</v>
      </c>
      <c r="O121" s="413">
        <f>$F121*N121</f>
        <v>0</v>
      </c>
      <c r="P121" s="413">
        <f>O121/1000000</f>
        <v>0</v>
      </c>
      <c r="Q121" s="630"/>
    </row>
    <row r="122" spans="1:17" s="626" customFormat="1" ht="15.75" customHeight="1">
      <c r="A122" s="438">
        <v>20</v>
      </c>
      <c r="B122" s="719" t="s">
        <v>69</v>
      </c>
      <c r="C122" s="442">
        <v>4902531</v>
      </c>
      <c r="D122" s="43" t="s">
        <v>12</v>
      </c>
      <c r="E122" s="44" t="s">
        <v>349</v>
      </c>
      <c r="F122" s="448">
        <v>-500</v>
      </c>
      <c r="G122" s="412">
        <v>6903</v>
      </c>
      <c r="H122" s="413">
        <v>6831</v>
      </c>
      <c r="I122" s="333">
        <f aca="true" t="shared" si="22" ref="I122:I130">G122-H122</f>
        <v>72</v>
      </c>
      <c r="J122" s="333">
        <f>$F122*I122</f>
        <v>-36000</v>
      </c>
      <c r="K122" s="333">
        <f>J122/1000000</f>
        <v>-0.036</v>
      </c>
      <c r="L122" s="412">
        <v>14987</v>
      </c>
      <c r="M122" s="413">
        <v>14987</v>
      </c>
      <c r="N122" s="413">
        <f aca="true" t="shared" si="23" ref="N122:N130">L122-M122</f>
        <v>0</v>
      </c>
      <c r="O122" s="413">
        <f>$F122*N122</f>
        <v>0</v>
      </c>
      <c r="P122" s="413">
        <f>O122/1000000</f>
        <v>0</v>
      </c>
      <c r="Q122" s="630"/>
    </row>
    <row r="123" spans="1:17" s="626" customFormat="1" ht="15.75" customHeight="1">
      <c r="A123" s="438">
        <v>21</v>
      </c>
      <c r="B123" s="719" t="s">
        <v>70</v>
      </c>
      <c r="C123" s="442">
        <v>4865072</v>
      </c>
      <c r="D123" s="43" t="s">
        <v>12</v>
      </c>
      <c r="E123" s="44" t="s">
        <v>349</v>
      </c>
      <c r="F123" s="720">
        <v>-666.666666666667</v>
      </c>
      <c r="G123" s="412">
        <v>2234</v>
      </c>
      <c r="H123" s="413">
        <v>2152</v>
      </c>
      <c r="I123" s="333">
        <f>G123-H123</f>
        <v>82</v>
      </c>
      <c r="J123" s="333">
        <f>$F123*I123</f>
        <v>-54666.66666666669</v>
      </c>
      <c r="K123" s="333">
        <f>J123/1000000</f>
        <v>-0.0546666666666667</v>
      </c>
      <c r="L123" s="412">
        <v>1082</v>
      </c>
      <c r="M123" s="413">
        <v>1082</v>
      </c>
      <c r="N123" s="413">
        <f>L123-M123</f>
        <v>0</v>
      </c>
      <c r="O123" s="413">
        <f>$F123*N123</f>
        <v>0</v>
      </c>
      <c r="P123" s="413">
        <f>O123/1000000</f>
        <v>0</v>
      </c>
      <c r="Q123" s="630"/>
    </row>
    <row r="124" spans="1:17" s="626" customFormat="1" ht="15.75" customHeight="1">
      <c r="A124" s="438"/>
      <c r="B124" s="447" t="s">
        <v>34</v>
      </c>
      <c r="C124" s="442"/>
      <c r="D124" s="47"/>
      <c r="E124" s="47"/>
      <c r="F124" s="448"/>
      <c r="G124" s="470"/>
      <c r="H124" s="333"/>
      <c r="I124" s="333"/>
      <c r="J124" s="333"/>
      <c r="K124" s="333"/>
      <c r="L124" s="412"/>
      <c r="M124" s="413"/>
      <c r="N124" s="413"/>
      <c r="O124" s="413"/>
      <c r="P124" s="413"/>
      <c r="Q124" s="630"/>
    </row>
    <row r="125" spans="1:17" s="626" customFormat="1" ht="15.75" customHeight="1">
      <c r="A125" s="438">
        <v>22</v>
      </c>
      <c r="B125" s="721" t="s">
        <v>71</v>
      </c>
      <c r="C125" s="442">
        <v>4864807</v>
      </c>
      <c r="D125" s="43" t="s">
        <v>12</v>
      </c>
      <c r="E125" s="44" t="s">
        <v>349</v>
      </c>
      <c r="F125" s="448">
        <v>-100</v>
      </c>
      <c r="G125" s="412">
        <v>175768</v>
      </c>
      <c r="H125" s="413">
        <v>173628</v>
      </c>
      <c r="I125" s="333">
        <f t="shared" si="22"/>
        <v>2140</v>
      </c>
      <c r="J125" s="333">
        <f>$F125*I125</f>
        <v>-214000</v>
      </c>
      <c r="K125" s="333">
        <f>J125/1000000</f>
        <v>-0.214</v>
      </c>
      <c r="L125" s="412">
        <v>20593</v>
      </c>
      <c r="M125" s="413">
        <v>20586</v>
      </c>
      <c r="N125" s="413">
        <f t="shared" si="23"/>
        <v>7</v>
      </c>
      <c r="O125" s="413">
        <f>$F125*N125</f>
        <v>-700</v>
      </c>
      <c r="P125" s="413">
        <f>O125/1000000</f>
        <v>-0.0007</v>
      </c>
      <c r="Q125" s="630"/>
    </row>
    <row r="126" spans="1:17" s="626" customFormat="1" ht="15.75" customHeight="1">
      <c r="A126" s="438">
        <v>23</v>
      </c>
      <c r="B126" s="721" t="s">
        <v>145</v>
      </c>
      <c r="C126" s="442">
        <v>4865086</v>
      </c>
      <c r="D126" s="43" t="s">
        <v>12</v>
      </c>
      <c r="E126" s="44" t="s">
        <v>349</v>
      </c>
      <c r="F126" s="448">
        <v>-100</v>
      </c>
      <c r="G126" s="412">
        <v>24021</v>
      </c>
      <c r="H126" s="413">
        <v>23918</v>
      </c>
      <c r="I126" s="333">
        <f t="shared" si="22"/>
        <v>103</v>
      </c>
      <c r="J126" s="333">
        <f>$F126*I126</f>
        <v>-10300</v>
      </c>
      <c r="K126" s="333">
        <f>J126/1000000</f>
        <v>-0.0103</v>
      </c>
      <c r="L126" s="412">
        <v>47833</v>
      </c>
      <c r="M126" s="413">
        <v>47819</v>
      </c>
      <c r="N126" s="413">
        <f t="shared" si="23"/>
        <v>14</v>
      </c>
      <c r="O126" s="413">
        <f>$F126*N126</f>
        <v>-1400</v>
      </c>
      <c r="P126" s="413">
        <f>O126/1000000</f>
        <v>-0.0014</v>
      </c>
      <c r="Q126" s="630"/>
    </row>
    <row r="127" spans="1:17" s="626" customFormat="1" ht="15.75" customHeight="1">
      <c r="A127" s="438"/>
      <c r="B127" s="441" t="s">
        <v>72</v>
      </c>
      <c r="C127" s="442"/>
      <c r="D127" s="43"/>
      <c r="E127" s="43"/>
      <c r="F127" s="448"/>
      <c r="G127" s="470"/>
      <c r="H127" s="333"/>
      <c r="I127" s="333"/>
      <c r="J127" s="333"/>
      <c r="K127" s="333"/>
      <c r="L127" s="412"/>
      <c r="M127" s="413"/>
      <c r="N127" s="413"/>
      <c r="O127" s="413"/>
      <c r="P127" s="413"/>
      <c r="Q127" s="630"/>
    </row>
    <row r="128" spans="1:17" s="626" customFormat="1" ht="14.25" customHeight="1">
      <c r="A128" s="438">
        <v>24</v>
      </c>
      <c r="B128" s="439" t="s">
        <v>65</v>
      </c>
      <c r="C128" s="442">
        <v>4902568</v>
      </c>
      <c r="D128" s="43" t="s">
        <v>12</v>
      </c>
      <c r="E128" s="44" t="s">
        <v>349</v>
      </c>
      <c r="F128" s="448">
        <v>-100</v>
      </c>
      <c r="G128" s="412">
        <v>998464</v>
      </c>
      <c r="H128" s="413">
        <v>998464</v>
      </c>
      <c r="I128" s="333">
        <f>G128-H128</f>
        <v>0</v>
      </c>
      <c r="J128" s="333">
        <f aca="true" t="shared" si="24" ref="J128:J133">$F128*I128</f>
        <v>0</v>
      </c>
      <c r="K128" s="333">
        <f aca="true" t="shared" si="25" ref="K128:K133">J128/1000000</f>
        <v>0</v>
      </c>
      <c r="L128" s="412">
        <v>29</v>
      </c>
      <c r="M128" s="413">
        <v>29</v>
      </c>
      <c r="N128" s="413">
        <f>L128-M128</f>
        <v>0</v>
      </c>
      <c r="O128" s="413">
        <f aca="true" t="shared" si="26" ref="O128:O133">$F128*N128</f>
        <v>0</v>
      </c>
      <c r="P128" s="413">
        <f aca="true" t="shared" si="27" ref="P128:P133">O128/1000000</f>
        <v>0</v>
      </c>
      <c r="Q128" s="630"/>
    </row>
    <row r="129" spans="1:17" s="626" customFormat="1" ht="15.75" customHeight="1">
      <c r="A129" s="438">
        <v>25</v>
      </c>
      <c r="B129" s="439" t="s">
        <v>73</v>
      </c>
      <c r="C129" s="442">
        <v>4902549</v>
      </c>
      <c r="D129" s="43" t="s">
        <v>12</v>
      </c>
      <c r="E129" s="44" t="s">
        <v>349</v>
      </c>
      <c r="F129" s="448">
        <v>-100</v>
      </c>
      <c r="G129" s="412">
        <v>999865</v>
      </c>
      <c r="H129" s="413">
        <v>999910</v>
      </c>
      <c r="I129" s="333">
        <f>G129-H129</f>
        <v>-45</v>
      </c>
      <c r="J129" s="333">
        <f t="shared" si="24"/>
        <v>4500</v>
      </c>
      <c r="K129" s="333">
        <f t="shared" si="25"/>
        <v>0.0045</v>
      </c>
      <c r="L129" s="412">
        <v>999987</v>
      </c>
      <c r="M129" s="413">
        <v>999987</v>
      </c>
      <c r="N129" s="413">
        <f>L129-M129</f>
        <v>0</v>
      </c>
      <c r="O129" s="413">
        <f t="shared" si="26"/>
        <v>0</v>
      </c>
      <c r="P129" s="413">
        <f t="shared" si="27"/>
        <v>0</v>
      </c>
      <c r="Q129" s="648"/>
    </row>
    <row r="130" spans="1:17" s="626" customFormat="1" ht="15.75" customHeight="1">
      <c r="A130" s="438">
        <v>26</v>
      </c>
      <c r="B130" s="439" t="s">
        <v>86</v>
      </c>
      <c r="C130" s="442">
        <v>4902537</v>
      </c>
      <c r="D130" s="43" t="s">
        <v>12</v>
      </c>
      <c r="E130" s="44" t="s">
        <v>349</v>
      </c>
      <c r="F130" s="448">
        <v>-100</v>
      </c>
      <c r="G130" s="412">
        <v>24416</v>
      </c>
      <c r="H130" s="413">
        <v>24672</v>
      </c>
      <c r="I130" s="333">
        <f t="shared" si="22"/>
        <v>-256</v>
      </c>
      <c r="J130" s="333">
        <f t="shared" si="24"/>
        <v>25600</v>
      </c>
      <c r="K130" s="333">
        <f t="shared" si="25"/>
        <v>0.0256</v>
      </c>
      <c r="L130" s="412">
        <v>57144</v>
      </c>
      <c r="M130" s="413">
        <v>57144</v>
      </c>
      <c r="N130" s="413">
        <f t="shared" si="23"/>
        <v>0</v>
      </c>
      <c r="O130" s="413">
        <f t="shared" si="26"/>
        <v>0</v>
      </c>
      <c r="P130" s="413">
        <f t="shared" si="27"/>
        <v>0</v>
      </c>
      <c r="Q130" s="630"/>
    </row>
    <row r="131" spans="1:17" s="626" customFormat="1" ht="15.75" customHeight="1">
      <c r="A131" s="438">
        <v>27</v>
      </c>
      <c r="B131" s="439" t="s">
        <v>74</v>
      </c>
      <c r="C131" s="442">
        <v>4902578</v>
      </c>
      <c r="D131" s="43" t="s">
        <v>12</v>
      </c>
      <c r="E131" s="44" t="s">
        <v>349</v>
      </c>
      <c r="F131" s="448">
        <v>-100</v>
      </c>
      <c r="G131" s="412">
        <v>0</v>
      </c>
      <c r="H131" s="413">
        <v>0</v>
      </c>
      <c r="I131" s="333">
        <f>G131-H131</f>
        <v>0</v>
      </c>
      <c r="J131" s="333">
        <f t="shared" si="24"/>
        <v>0</v>
      </c>
      <c r="K131" s="333">
        <f t="shared" si="25"/>
        <v>0</v>
      </c>
      <c r="L131" s="412">
        <v>0</v>
      </c>
      <c r="M131" s="413">
        <v>0</v>
      </c>
      <c r="N131" s="413">
        <f>L131-M131</f>
        <v>0</v>
      </c>
      <c r="O131" s="413">
        <f t="shared" si="26"/>
        <v>0</v>
      </c>
      <c r="P131" s="413">
        <f t="shared" si="27"/>
        <v>0</v>
      </c>
      <c r="Q131" s="689"/>
    </row>
    <row r="132" spans="1:17" s="626" customFormat="1" ht="15.75" customHeight="1">
      <c r="A132" s="438">
        <v>28</v>
      </c>
      <c r="B132" s="439" t="s">
        <v>75</v>
      </c>
      <c r="C132" s="442">
        <v>4902538</v>
      </c>
      <c r="D132" s="43" t="s">
        <v>12</v>
      </c>
      <c r="E132" s="44" t="s">
        <v>349</v>
      </c>
      <c r="F132" s="448">
        <v>-100</v>
      </c>
      <c r="G132" s="412">
        <v>999875</v>
      </c>
      <c r="H132" s="413">
        <v>999933</v>
      </c>
      <c r="I132" s="333">
        <f>G132-H132</f>
        <v>-58</v>
      </c>
      <c r="J132" s="333">
        <f t="shared" si="24"/>
        <v>5800</v>
      </c>
      <c r="K132" s="333">
        <f t="shared" si="25"/>
        <v>0.0058</v>
      </c>
      <c r="L132" s="412">
        <v>999995</v>
      </c>
      <c r="M132" s="413">
        <v>999996</v>
      </c>
      <c r="N132" s="413">
        <f>L132-M132</f>
        <v>-1</v>
      </c>
      <c r="O132" s="413">
        <f t="shared" si="26"/>
        <v>100</v>
      </c>
      <c r="P132" s="413">
        <f t="shared" si="27"/>
        <v>0.0001</v>
      </c>
      <c r="Q132" s="630"/>
    </row>
    <row r="133" spans="1:17" s="626" customFormat="1" ht="15.75" customHeight="1">
      <c r="A133" s="438">
        <v>29</v>
      </c>
      <c r="B133" s="439" t="s">
        <v>61</v>
      </c>
      <c r="C133" s="442">
        <v>4902527</v>
      </c>
      <c r="D133" s="43" t="s">
        <v>12</v>
      </c>
      <c r="E133" s="44" t="s">
        <v>349</v>
      </c>
      <c r="F133" s="448">
        <v>-100</v>
      </c>
      <c r="G133" s="412">
        <v>0</v>
      </c>
      <c r="H133" s="413">
        <v>0</v>
      </c>
      <c r="I133" s="333">
        <f>G133-H133</f>
        <v>0</v>
      </c>
      <c r="J133" s="333">
        <f t="shared" si="24"/>
        <v>0</v>
      </c>
      <c r="K133" s="333">
        <f t="shared" si="25"/>
        <v>0</v>
      </c>
      <c r="L133" s="412">
        <v>0</v>
      </c>
      <c r="M133" s="413">
        <v>0</v>
      </c>
      <c r="N133" s="413">
        <f>L133-M133</f>
        <v>0</v>
      </c>
      <c r="O133" s="413">
        <f t="shared" si="26"/>
        <v>0</v>
      </c>
      <c r="P133" s="413">
        <f t="shared" si="27"/>
        <v>0</v>
      </c>
      <c r="Q133" s="630"/>
    </row>
    <row r="134" spans="1:17" ht="15.75" customHeight="1">
      <c r="A134" s="438"/>
      <c r="B134" s="441" t="s">
        <v>76</v>
      </c>
      <c r="C134" s="442"/>
      <c r="D134" s="43"/>
      <c r="E134" s="43"/>
      <c r="F134" s="448"/>
      <c r="G134" s="470"/>
      <c r="H134" s="466"/>
      <c r="I134" s="466"/>
      <c r="J134" s="466"/>
      <c r="K134" s="466"/>
      <c r="L134" s="409"/>
      <c r="M134" s="410"/>
      <c r="N134" s="410"/>
      <c r="O134" s="410"/>
      <c r="P134" s="410"/>
      <c r="Q134" s="173"/>
    </row>
    <row r="135" spans="1:17" s="626" customFormat="1" ht="15.75" customHeight="1">
      <c r="A135" s="438">
        <v>30</v>
      </c>
      <c r="B135" s="439" t="s">
        <v>77</v>
      </c>
      <c r="C135" s="442">
        <v>4902540</v>
      </c>
      <c r="D135" s="43" t="s">
        <v>12</v>
      </c>
      <c r="E135" s="44" t="s">
        <v>349</v>
      </c>
      <c r="F135" s="448">
        <v>-100</v>
      </c>
      <c r="G135" s="412">
        <v>1541</v>
      </c>
      <c r="H135" s="413">
        <v>698</v>
      </c>
      <c r="I135" s="333">
        <f>G135-H135</f>
        <v>843</v>
      </c>
      <c r="J135" s="333">
        <f>$F135*I135</f>
        <v>-84300</v>
      </c>
      <c r="K135" s="333">
        <f>J135/1000000</f>
        <v>-0.0843</v>
      </c>
      <c r="L135" s="412">
        <v>64</v>
      </c>
      <c r="M135" s="413">
        <v>17</v>
      </c>
      <c r="N135" s="413">
        <f>L135-M135</f>
        <v>47</v>
      </c>
      <c r="O135" s="413">
        <f>$F135*N135</f>
        <v>-4700</v>
      </c>
      <c r="P135" s="413">
        <f>O135/1000000</f>
        <v>-0.0047</v>
      </c>
      <c r="Q135" s="648"/>
    </row>
    <row r="136" spans="1:17" s="626" customFormat="1" ht="15.75" customHeight="1">
      <c r="A136" s="438">
        <v>31</v>
      </c>
      <c r="B136" s="439" t="s">
        <v>78</v>
      </c>
      <c r="C136" s="442">
        <v>4902542</v>
      </c>
      <c r="D136" s="43" t="s">
        <v>12</v>
      </c>
      <c r="E136" s="44" t="s">
        <v>349</v>
      </c>
      <c r="F136" s="448">
        <v>-100</v>
      </c>
      <c r="G136" s="412">
        <v>24529</v>
      </c>
      <c r="H136" s="413">
        <v>23649</v>
      </c>
      <c r="I136" s="333">
        <f>G136-H136</f>
        <v>880</v>
      </c>
      <c r="J136" s="333">
        <f>$F136*I136</f>
        <v>-88000</v>
      </c>
      <c r="K136" s="333">
        <f>J136/1000000</f>
        <v>-0.088</v>
      </c>
      <c r="L136" s="412">
        <v>66456</v>
      </c>
      <c r="M136" s="413">
        <v>66438</v>
      </c>
      <c r="N136" s="413">
        <f>L136-M136</f>
        <v>18</v>
      </c>
      <c r="O136" s="413">
        <f>$F136*N136</f>
        <v>-1800</v>
      </c>
      <c r="P136" s="413">
        <f>O136/1000000</f>
        <v>-0.0018</v>
      </c>
      <c r="Q136" s="630"/>
    </row>
    <row r="137" spans="1:17" s="626" customFormat="1" ht="15.75" customHeight="1" thickBot="1">
      <c r="A137" s="628">
        <v>32</v>
      </c>
      <c r="B137" s="722" t="s">
        <v>79</v>
      </c>
      <c r="C137" s="443">
        <v>4902536</v>
      </c>
      <c r="D137" s="104" t="s">
        <v>12</v>
      </c>
      <c r="E137" s="712" t="s">
        <v>349</v>
      </c>
      <c r="F137" s="443">
        <v>-100</v>
      </c>
      <c r="G137" s="628">
        <v>2098</v>
      </c>
      <c r="H137" s="629">
        <v>811</v>
      </c>
      <c r="I137" s="629">
        <f>G137-H137</f>
        <v>1287</v>
      </c>
      <c r="J137" s="629">
        <f>$F137*I137</f>
        <v>-128700</v>
      </c>
      <c r="K137" s="629">
        <f>J137/1000000</f>
        <v>-0.1287</v>
      </c>
      <c r="L137" s="628">
        <v>41</v>
      </c>
      <c r="M137" s="629">
        <v>15</v>
      </c>
      <c r="N137" s="629">
        <f>L137-M137</f>
        <v>26</v>
      </c>
      <c r="O137" s="629">
        <f>$F137*N137</f>
        <v>-2600</v>
      </c>
      <c r="P137" s="629">
        <f>O137/1000000</f>
        <v>-0.0026</v>
      </c>
      <c r="Q137" s="628"/>
    </row>
    <row r="138" ht="13.5" thickTop="1"/>
    <row r="139" spans="4:16" ht="16.5">
      <c r="D139" s="22"/>
      <c r="K139" s="535">
        <f>SUM(K95:K137)</f>
        <v>2.329133333333333</v>
      </c>
      <c r="L139" s="56"/>
      <c r="M139" s="56"/>
      <c r="N139" s="56"/>
      <c r="O139" s="56"/>
      <c r="P139" s="472">
        <f>SUM(P95:P137)</f>
        <v>0.020699999999999996</v>
      </c>
    </row>
    <row r="140" spans="11:16" ht="14.25">
      <c r="K140" s="56"/>
      <c r="L140" s="56"/>
      <c r="M140" s="56"/>
      <c r="N140" s="56"/>
      <c r="O140" s="56"/>
      <c r="P140" s="56"/>
    </row>
    <row r="141" spans="11:16" ht="14.25">
      <c r="K141" s="56"/>
      <c r="L141" s="56"/>
      <c r="M141" s="56"/>
      <c r="N141" s="56"/>
      <c r="O141" s="56"/>
      <c r="P141" s="56"/>
    </row>
    <row r="142" spans="17:18" ht="12.75">
      <c r="Q142" s="487" t="str">
        <f>NDPL!Q1</f>
        <v>November-2015</v>
      </c>
      <c r="R142" s="295"/>
    </row>
    <row r="143" ht="13.5" thickBot="1"/>
    <row r="144" spans="1:17" ht="44.25" customHeight="1">
      <c r="A144" s="402"/>
      <c r="B144" s="400" t="s">
        <v>150</v>
      </c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3"/>
    </row>
    <row r="145" spans="1:17" ht="19.5" customHeight="1">
      <c r="A145" s="263"/>
      <c r="B145" s="338" t="s">
        <v>151</v>
      </c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54"/>
    </row>
    <row r="146" spans="1:17" ht="19.5" customHeight="1">
      <c r="A146" s="263"/>
      <c r="B146" s="334" t="s">
        <v>252</v>
      </c>
      <c r="C146" s="19"/>
      <c r="D146" s="19"/>
      <c r="E146" s="19"/>
      <c r="F146" s="19"/>
      <c r="G146" s="19"/>
      <c r="H146" s="19"/>
      <c r="I146" s="19"/>
      <c r="J146" s="19"/>
      <c r="K146" s="232">
        <f>K56</f>
        <v>-0.6917057000000004</v>
      </c>
      <c r="L146" s="232"/>
      <c r="M146" s="232"/>
      <c r="N146" s="232"/>
      <c r="O146" s="232"/>
      <c r="P146" s="232">
        <f>P56</f>
        <v>-6.751208399999999</v>
      </c>
      <c r="Q146" s="54"/>
    </row>
    <row r="147" spans="1:17" ht="19.5" customHeight="1">
      <c r="A147" s="263"/>
      <c r="B147" s="334" t="s">
        <v>253</v>
      </c>
      <c r="C147" s="19"/>
      <c r="D147" s="19"/>
      <c r="E147" s="19"/>
      <c r="F147" s="19"/>
      <c r="G147" s="19"/>
      <c r="H147" s="19"/>
      <c r="I147" s="19"/>
      <c r="J147" s="19"/>
      <c r="K147" s="536">
        <f>K139</f>
        <v>2.329133333333333</v>
      </c>
      <c r="L147" s="232"/>
      <c r="M147" s="232"/>
      <c r="N147" s="232"/>
      <c r="O147" s="232"/>
      <c r="P147" s="232">
        <f>P139</f>
        <v>0.020699999999999996</v>
      </c>
      <c r="Q147" s="54"/>
    </row>
    <row r="148" spans="1:17" ht="19.5" customHeight="1">
      <c r="A148" s="263"/>
      <c r="B148" s="334" t="s">
        <v>152</v>
      </c>
      <c r="C148" s="19"/>
      <c r="D148" s="19"/>
      <c r="E148" s="19"/>
      <c r="F148" s="19"/>
      <c r="G148" s="19"/>
      <c r="H148" s="19"/>
      <c r="I148" s="19"/>
      <c r="J148" s="19"/>
      <c r="K148" s="536">
        <f>'ROHTAK ROAD'!K44</f>
        <v>-0.19367499999999999</v>
      </c>
      <c r="L148" s="232"/>
      <c r="M148" s="232"/>
      <c r="N148" s="232"/>
      <c r="O148" s="232"/>
      <c r="P148" s="536">
        <f>'ROHTAK ROAD'!P44</f>
        <v>0.0072</v>
      </c>
      <c r="Q148" s="54"/>
    </row>
    <row r="149" spans="1:17" ht="19.5" customHeight="1">
      <c r="A149" s="263"/>
      <c r="B149" s="334" t="s">
        <v>153</v>
      </c>
      <c r="C149" s="19"/>
      <c r="D149" s="19"/>
      <c r="E149" s="19"/>
      <c r="F149" s="19"/>
      <c r="G149" s="19"/>
      <c r="H149" s="19"/>
      <c r="I149" s="19"/>
      <c r="J149" s="19"/>
      <c r="K149" s="536">
        <f>SUM(K146:K148)</f>
        <v>1.4437526333333326</v>
      </c>
      <c r="L149" s="232"/>
      <c r="M149" s="232"/>
      <c r="N149" s="232"/>
      <c r="O149" s="232"/>
      <c r="P149" s="536">
        <f>SUM(P146:P148)</f>
        <v>-6.7233084</v>
      </c>
      <c r="Q149" s="54"/>
    </row>
    <row r="150" spans="1:17" ht="19.5" customHeight="1">
      <c r="A150" s="263"/>
      <c r="B150" s="338" t="s">
        <v>154</v>
      </c>
      <c r="C150" s="19"/>
      <c r="D150" s="19"/>
      <c r="E150" s="19"/>
      <c r="F150" s="19"/>
      <c r="G150" s="19"/>
      <c r="H150" s="19"/>
      <c r="I150" s="19"/>
      <c r="J150" s="19"/>
      <c r="K150" s="232"/>
      <c r="L150" s="232"/>
      <c r="M150" s="232"/>
      <c r="N150" s="232"/>
      <c r="O150" s="232"/>
      <c r="P150" s="232"/>
      <c r="Q150" s="54"/>
    </row>
    <row r="151" spans="1:17" ht="19.5" customHeight="1">
      <c r="A151" s="263"/>
      <c r="B151" s="334" t="s">
        <v>254</v>
      </c>
      <c r="C151" s="19"/>
      <c r="D151" s="19"/>
      <c r="E151" s="19"/>
      <c r="F151" s="19"/>
      <c r="G151" s="19"/>
      <c r="H151" s="19"/>
      <c r="I151" s="19"/>
      <c r="J151" s="19"/>
      <c r="K151" s="232">
        <f>K87</f>
        <v>6.065</v>
      </c>
      <c r="L151" s="232"/>
      <c r="M151" s="232"/>
      <c r="N151" s="232"/>
      <c r="O151" s="232"/>
      <c r="P151" s="232">
        <f>P87</f>
        <v>1.023</v>
      </c>
      <c r="Q151" s="54"/>
    </row>
    <row r="152" spans="1:17" ht="19.5" customHeight="1" thickBot="1">
      <c r="A152" s="264"/>
      <c r="B152" s="401" t="s">
        <v>155</v>
      </c>
      <c r="C152" s="55"/>
      <c r="D152" s="55"/>
      <c r="E152" s="55"/>
      <c r="F152" s="55"/>
      <c r="G152" s="55"/>
      <c r="H152" s="55"/>
      <c r="I152" s="55"/>
      <c r="J152" s="55"/>
      <c r="K152" s="537">
        <f>SUM(K149:K151)</f>
        <v>7.508752633333333</v>
      </c>
      <c r="L152" s="230"/>
      <c r="M152" s="230"/>
      <c r="N152" s="230"/>
      <c r="O152" s="230"/>
      <c r="P152" s="229">
        <f>SUM(P149:P151)</f>
        <v>-5.7003084</v>
      </c>
      <c r="Q152" s="231"/>
    </row>
    <row r="153" ht="12.75">
      <c r="A153" s="263"/>
    </row>
    <row r="154" ht="12.75">
      <c r="A154" s="263"/>
    </row>
    <row r="155" ht="12.75">
      <c r="A155" s="263"/>
    </row>
    <row r="156" ht="13.5" thickBot="1">
      <c r="A156" s="264"/>
    </row>
    <row r="157" spans="1:17" ht="12.75">
      <c r="A157" s="257"/>
      <c r="B157" s="258"/>
      <c r="C157" s="258"/>
      <c r="D157" s="258"/>
      <c r="E157" s="258"/>
      <c r="F157" s="258"/>
      <c r="G157" s="258"/>
      <c r="H157" s="52"/>
      <c r="I157" s="52"/>
      <c r="J157" s="52"/>
      <c r="K157" s="52"/>
      <c r="L157" s="52"/>
      <c r="M157" s="52"/>
      <c r="N157" s="52"/>
      <c r="O157" s="52"/>
      <c r="P157" s="52"/>
      <c r="Q157" s="53"/>
    </row>
    <row r="158" spans="1:17" ht="23.25">
      <c r="A158" s="265" t="s">
        <v>330</v>
      </c>
      <c r="B158" s="249"/>
      <c r="C158" s="249"/>
      <c r="D158" s="249"/>
      <c r="E158" s="249"/>
      <c r="F158" s="249"/>
      <c r="G158" s="249"/>
      <c r="H158" s="19"/>
      <c r="I158" s="19"/>
      <c r="J158" s="19"/>
      <c r="K158" s="19"/>
      <c r="L158" s="19"/>
      <c r="M158" s="19"/>
      <c r="N158" s="19"/>
      <c r="O158" s="19"/>
      <c r="P158" s="19"/>
      <c r="Q158" s="54"/>
    </row>
    <row r="159" spans="1:17" ht="12.75">
      <c r="A159" s="259"/>
      <c r="B159" s="249"/>
      <c r="C159" s="249"/>
      <c r="D159" s="249"/>
      <c r="E159" s="249"/>
      <c r="F159" s="249"/>
      <c r="G159" s="249"/>
      <c r="H159" s="19"/>
      <c r="I159" s="19"/>
      <c r="J159" s="19"/>
      <c r="K159" s="19"/>
      <c r="L159" s="19"/>
      <c r="M159" s="19"/>
      <c r="N159" s="19"/>
      <c r="O159" s="19"/>
      <c r="P159" s="19"/>
      <c r="Q159" s="54"/>
    </row>
    <row r="160" spans="1:17" ht="12.75">
      <c r="A160" s="260"/>
      <c r="B160" s="261"/>
      <c r="C160" s="261"/>
      <c r="D160" s="261"/>
      <c r="E160" s="261"/>
      <c r="F160" s="261"/>
      <c r="G160" s="261"/>
      <c r="H160" s="19"/>
      <c r="I160" s="19"/>
      <c r="J160" s="19"/>
      <c r="K160" s="287" t="s">
        <v>342</v>
      </c>
      <c r="L160" s="19"/>
      <c r="M160" s="19"/>
      <c r="N160" s="19"/>
      <c r="O160" s="19"/>
      <c r="P160" s="287" t="s">
        <v>343</v>
      </c>
      <c r="Q160" s="54"/>
    </row>
    <row r="161" spans="1:17" ht="12.75">
      <c r="A161" s="262"/>
      <c r="B161" s="152"/>
      <c r="C161" s="152"/>
      <c r="D161" s="152"/>
      <c r="E161" s="152"/>
      <c r="F161" s="152"/>
      <c r="G161" s="152"/>
      <c r="H161" s="19"/>
      <c r="I161" s="19"/>
      <c r="J161" s="19"/>
      <c r="K161" s="19"/>
      <c r="L161" s="19"/>
      <c r="M161" s="19"/>
      <c r="N161" s="19"/>
      <c r="O161" s="19"/>
      <c r="P161" s="19"/>
      <c r="Q161" s="54"/>
    </row>
    <row r="162" spans="1:17" ht="12.75">
      <c r="A162" s="262"/>
      <c r="B162" s="152"/>
      <c r="C162" s="152"/>
      <c r="D162" s="152"/>
      <c r="E162" s="152"/>
      <c r="F162" s="152"/>
      <c r="G162" s="152"/>
      <c r="H162" s="19"/>
      <c r="I162" s="19"/>
      <c r="J162" s="19"/>
      <c r="K162" s="19"/>
      <c r="L162" s="19"/>
      <c r="M162" s="19"/>
      <c r="N162" s="19"/>
      <c r="O162" s="19"/>
      <c r="P162" s="19"/>
      <c r="Q162" s="54"/>
    </row>
    <row r="163" spans="1:17" ht="18">
      <c r="A163" s="266" t="s">
        <v>333</v>
      </c>
      <c r="B163" s="250"/>
      <c r="C163" s="250"/>
      <c r="D163" s="251"/>
      <c r="E163" s="251"/>
      <c r="F163" s="252"/>
      <c r="G163" s="251"/>
      <c r="H163" s="19"/>
      <c r="I163" s="19"/>
      <c r="J163" s="19"/>
      <c r="K163" s="474">
        <f>K152</f>
        <v>7.508752633333333</v>
      </c>
      <c r="L163" s="251" t="s">
        <v>331</v>
      </c>
      <c r="M163" s="19"/>
      <c r="N163" s="19"/>
      <c r="O163" s="19"/>
      <c r="P163" s="474">
        <f>P152</f>
        <v>-5.7003084</v>
      </c>
      <c r="Q163" s="273" t="s">
        <v>331</v>
      </c>
    </row>
    <row r="164" spans="1:17" ht="18">
      <c r="A164" s="267"/>
      <c r="B164" s="253"/>
      <c r="C164" s="253"/>
      <c r="D164" s="249"/>
      <c r="E164" s="249"/>
      <c r="F164" s="254"/>
      <c r="G164" s="249"/>
      <c r="H164" s="19"/>
      <c r="I164" s="19"/>
      <c r="J164" s="19"/>
      <c r="K164" s="475"/>
      <c r="L164" s="249"/>
      <c r="M164" s="19"/>
      <c r="N164" s="19"/>
      <c r="O164" s="19"/>
      <c r="P164" s="475"/>
      <c r="Q164" s="274"/>
    </row>
    <row r="165" spans="1:17" ht="18">
      <c r="A165" s="268" t="s">
        <v>332</v>
      </c>
      <c r="B165" s="255"/>
      <c r="C165" s="48"/>
      <c r="D165" s="249"/>
      <c r="E165" s="249"/>
      <c r="F165" s="256"/>
      <c r="G165" s="251"/>
      <c r="H165" s="19"/>
      <c r="I165" s="19"/>
      <c r="J165" s="19"/>
      <c r="K165" s="475">
        <f>'STEPPED UP GENCO'!K44</f>
        <v>0.3399346566</v>
      </c>
      <c r="L165" s="251" t="s">
        <v>331</v>
      </c>
      <c r="M165" s="19"/>
      <c r="N165" s="19"/>
      <c r="O165" s="19"/>
      <c r="P165" s="475">
        <f>'STEPPED UP GENCO'!P44</f>
        <v>-1.8619032667500006</v>
      </c>
      <c r="Q165" s="273" t="s">
        <v>331</v>
      </c>
    </row>
    <row r="166" spans="1:17" ht="12.75">
      <c r="A166" s="263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54"/>
    </row>
    <row r="167" spans="1:17" ht="12.75">
      <c r="A167" s="263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54"/>
    </row>
    <row r="168" spans="1:17" ht="12.75">
      <c r="A168" s="263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54"/>
    </row>
    <row r="169" spans="1:17" ht="20.25">
      <c r="A169" s="263"/>
      <c r="B169" s="19"/>
      <c r="C169" s="19"/>
      <c r="D169" s="19"/>
      <c r="E169" s="19"/>
      <c r="F169" s="19"/>
      <c r="G169" s="19"/>
      <c r="H169" s="250"/>
      <c r="I169" s="250"/>
      <c r="J169" s="269" t="s">
        <v>334</v>
      </c>
      <c r="K169" s="429">
        <f>SUM(K163:K168)</f>
        <v>7.848687289933332</v>
      </c>
      <c r="L169" s="269" t="s">
        <v>331</v>
      </c>
      <c r="M169" s="152"/>
      <c r="N169" s="19"/>
      <c r="O169" s="19"/>
      <c r="P169" s="429">
        <f>SUM(P163:P168)</f>
        <v>-7.562211666750001</v>
      </c>
      <c r="Q169" s="450" t="s">
        <v>331</v>
      </c>
    </row>
    <row r="170" spans="1:17" ht="13.5" thickBot="1">
      <c r="A170" s="264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179"/>
    </row>
  </sheetData>
  <sheetProtection/>
  <printOptions/>
  <pageMargins left="0.51" right="0.5" top="0.58" bottom="0.5" header="0.5" footer="0.5"/>
  <pageSetup horizontalDpi="300" verticalDpi="300" orientation="landscape" scale="59" r:id="rId1"/>
  <rowBreaks count="3" manualBreakCount="3">
    <brk id="56" max="255" man="1"/>
    <brk id="89" max="255" man="1"/>
    <brk id="140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85"/>
  <sheetViews>
    <sheetView view="pageBreakPreview" zoomScale="55" zoomScaleNormal="70" zoomScaleSheetLayoutView="55" workbookViewId="0" topLeftCell="A1">
      <selection activeCell="P78" sqref="P78"/>
    </sheetView>
  </sheetViews>
  <sheetFormatPr defaultColWidth="9.140625" defaultRowHeight="12.75"/>
  <cols>
    <col min="1" max="1" width="7.421875" style="0" customWidth="1"/>
    <col min="2" max="2" width="29.57421875" style="0" customWidth="1"/>
    <col min="3" max="3" width="13.28125" style="0" customWidth="1"/>
    <col min="4" max="4" width="9.00390625" style="0" customWidth="1"/>
    <col min="5" max="5" width="16.57421875" style="0" customWidth="1"/>
    <col min="6" max="6" width="10.7109375" style="0" customWidth="1"/>
    <col min="7" max="7" width="14.00390625" style="0" customWidth="1"/>
    <col min="8" max="8" width="13.421875" style="0" customWidth="1"/>
    <col min="9" max="9" width="11.8515625" style="0" customWidth="1"/>
    <col min="10" max="10" width="16.28125" style="0" customWidth="1"/>
    <col min="11" max="11" width="12.8515625" style="0" customWidth="1"/>
    <col min="12" max="12" width="13.421875" style="0" customWidth="1"/>
    <col min="13" max="13" width="16.28125" style="0" customWidth="1"/>
    <col min="14" max="14" width="12.140625" style="0" customWidth="1"/>
    <col min="15" max="15" width="15.28125" style="0" customWidth="1"/>
    <col min="16" max="16" width="15.140625" style="0" customWidth="1"/>
    <col min="17" max="17" width="29.421875" style="0" customWidth="1"/>
    <col min="18" max="19" width="9.140625" style="0" hidden="1" customWidth="1"/>
  </cols>
  <sheetData>
    <row r="1" spans="1:17" ht="23.25" customHeight="1">
      <c r="A1" s="1" t="s">
        <v>240</v>
      </c>
      <c r="P1" s="484" t="str">
        <f>NDPL!$Q$1</f>
        <v>November-2015</v>
      </c>
      <c r="Q1" s="484"/>
    </row>
    <row r="2" ht="12.75">
      <c r="A2" s="17" t="s">
        <v>241</v>
      </c>
    </row>
    <row r="3" ht="20.25" customHeight="1">
      <c r="A3" s="476" t="s">
        <v>156</v>
      </c>
    </row>
    <row r="4" spans="1:16" ht="21" customHeight="1" thickBot="1">
      <c r="A4" s="477" t="s">
        <v>194</v>
      </c>
      <c r="G4" s="19"/>
      <c r="H4" s="19"/>
      <c r="I4" s="51" t="s">
        <v>400</v>
      </c>
      <c r="J4" s="19"/>
      <c r="K4" s="19"/>
      <c r="L4" s="19"/>
      <c r="M4" s="19"/>
      <c r="N4" s="51" t="s">
        <v>401</v>
      </c>
      <c r="O4" s="19"/>
      <c r="P4" s="19"/>
    </row>
    <row r="5" spans="1:17" ht="36.75" customHeight="1" thickBot="1" thickTop="1">
      <c r="A5" s="38" t="s">
        <v>8</v>
      </c>
      <c r="B5" s="35" t="s">
        <v>9</v>
      </c>
      <c r="C5" s="36" t="s">
        <v>1</v>
      </c>
      <c r="D5" s="36" t="s">
        <v>2</v>
      </c>
      <c r="E5" s="36" t="s">
        <v>3</v>
      </c>
      <c r="F5" s="36" t="s">
        <v>10</v>
      </c>
      <c r="G5" s="38" t="str">
        <f>NDPL!G5</f>
        <v>FINAL READING 01/12/2015</v>
      </c>
      <c r="H5" s="36" t="str">
        <f>NDPL!H5</f>
        <v>INTIAL READING 01/11/2015</v>
      </c>
      <c r="I5" s="36" t="s">
        <v>4</v>
      </c>
      <c r="J5" s="36" t="s">
        <v>5</v>
      </c>
      <c r="K5" s="36" t="s">
        <v>6</v>
      </c>
      <c r="L5" s="38" t="str">
        <f>NDPL!G5</f>
        <v>FINAL READING 01/12/2015</v>
      </c>
      <c r="M5" s="36" t="str">
        <f>NDPL!H5</f>
        <v>INTIAL READING 01/11/2015</v>
      </c>
      <c r="N5" s="36" t="s">
        <v>4</v>
      </c>
      <c r="O5" s="36" t="s">
        <v>5</v>
      </c>
      <c r="P5" s="36" t="s">
        <v>6</v>
      </c>
      <c r="Q5" s="37" t="s">
        <v>312</v>
      </c>
    </row>
    <row r="6" ht="2.25" customHeight="1" hidden="1" thickBot="1" thickTop="1"/>
    <row r="7" spans="1:17" ht="19.5" customHeight="1" thickTop="1">
      <c r="A7" s="335"/>
      <c r="B7" s="336" t="s">
        <v>157</v>
      </c>
      <c r="C7" s="337"/>
      <c r="D7" s="39"/>
      <c r="E7" s="39"/>
      <c r="F7" s="39"/>
      <c r="G7" s="32"/>
      <c r="H7" s="644"/>
      <c r="I7" s="644"/>
      <c r="J7" s="644"/>
      <c r="K7" s="644"/>
      <c r="L7" s="645"/>
      <c r="M7" s="644"/>
      <c r="N7" s="644"/>
      <c r="O7" s="644"/>
      <c r="P7" s="644"/>
      <c r="Q7" s="172"/>
    </row>
    <row r="8" spans="1:17" ht="24" customHeight="1">
      <c r="A8" s="311">
        <v>1</v>
      </c>
      <c r="B8" s="371" t="s">
        <v>158</v>
      </c>
      <c r="C8" s="372">
        <v>4865170</v>
      </c>
      <c r="D8" s="144" t="s">
        <v>12</v>
      </c>
      <c r="E8" s="110" t="s">
        <v>349</v>
      </c>
      <c r="F8" s="381">
        <v>5000</v>
      </c>
      <c r="G8" s="412">
        <v>999901</v>
      </c>
      <c r="H8" s="413">
        <v>1000019</v>
      </c>
      <c r="I8" s="385">
        <f aca="true" t="shared" si="0" ref="I8:I16">G8-H8</f>
        <v>-118</v>
      </c>
      <c r="J8" s="385">
        <f>$F8*I8</f>
        <v>-590000</v>
      </c>
      <c r="K8" s="385">
        <f>J8/1000000</f>
        <v>-0.59</v>
      </c>
      <c r="L8" s="412">
        <v>999922</v>
      </c>
      <c r="M8" s="413">
        <v>999921</v>
      </c>
      <c r="N8" s="385">
        <f aca="true" t="shared" si="1" ref="N8:N16">L8-M8</f>
        <v>1</v>
      </c>
      <c r="O8" s="385">
        <f>$F8*N8</f>
        <v>5000</v>
      </c>
      <c r="P8" s="385">
        <f>O8/1000000</f>
        <v>0.005</v>
      </c>
      <c r="Q8" s="491"/>
    </row>
    <row r="9" spans="1:17" ht="24.75" customHeight="1">
      <c r="A9" s="311">
        <v>2</v>
      </c>
      <c r="B9" s="371" t="s">
        <v>159</v>
      </c>
      <c r="C9" s="372">
        <v>4865095</v>
      </c>
      <c r="D9" s="144" t="s">
        <v>12</v>
      </c>
      <c r="E9" s="110" t="s">
        <v>349</v>
      </c>
      <c r="F9" s="381">
        <v>1333.33</v>
      </c>
      <c r="G9" s="412">
        <v>984852</v>
      </c>
      <c r="H9" s="413">
        <v>985086</v>
      </c>
      <c r="I9" s="385">
        <f t="shared" si="0"/>
        <v>-234</v>
      </c>
      <c r="J9" s="385">
        <f aca="true" t="shared" si="2" ref="J9:J80">$F9*I9</f>
        <v>-311999.22</v>
      </c>
      <c r="K9" s="385">
        <f aca="true" t="shared" si="3" ref="K9:K80">J9/1000000</f>
        <v>-0.31199921999999997</v>
      </c>
      <c r="L9" s="412">
        <v>673116</v>
      </c>
      <c r="M9" s="413">
        <v>673109</v>
      </c>
      <c r="N9" s="385">
        <f t="shared" si="1"/>
        <v>7</v>
      </c>
      <c r="O9" s="385">
        <f aca="true" t="shared" si="4" ref="O9:O80">$F9*N9</f>
        <v>9333.31</v>
      </c>
      <c r="P9" s="646">
        <f aca="true" t="shared" si="5" ref="P9:P80">O9/1000000</f>
        <v>0.00933331</v>
      </c>
      <c r="Q9" s="610"/>
    </row>
    <row r="10" spans="1:17" ht="22.5" customHeight="1">
      <c r="A10" s="311">
        <v>3</v>
      </c>
      <c r="B10" s="371" t="s">
        <v>160</v>
      </c>
      <c r="C10" s="372">
        <v>4865166</v>
      </c>
      <c r="D10" s="144" t="s">
        <v>12</v>
      </c>
      <c r="E10" s="110" t="s">
        <v>349</v>
      </c>
      <c r="F10" s="381">
        <v>5000</v>
      </c>
      <c r="G10" s="412">
        <v>10028</v>
      </c>
      <c r="H10" s="413">
        <v>10100</v>
      </c>
      <c r="I10" s="385">
        <f t="shared" si="0"/>
        <v>-72</v>
      </c>
      <c r="J10" s="385">
        <f t="shared" si="2"/>
        <v>-360000</v>
      </c>
      <c r="K10" s="385">
        <f t="shared" si="3"/>
        <v>-0.36</v>
      </c>
      <c r="L10" s="412">
        <v>71148</v>
      </c>
      <c r="M10" s="413">
        <v>71149</v>
      </c>
      <c r="N10" s="385">
        <f t="shared" si="1"/>
        <v>-1</v>
      </c>
      <c r="O10" s="385">
        <f t="shared" si="4"/>
        <v>-5000</v>
      </c>
      <c r="P10" s="385">
        <f t="shared" si="5"/>
        <v>-0.005</v>
      </c>
      <c r="Q10" s="378"/>
    </row>
    <row r="11" spans="1:17" s="626" customFormat="1" ht="22.5" customHeight="1">
      <c r="A11" s="311">
        <v>4</v>
      </c>
      <c r="B11" s="371" t="s">
        <v>161</v>
      </c>
      <c r="C11" s="372">
        <v>4865151</v>
      </c>
      <c r="D11" s="144" t="s">
        <v>12</v>
      </c>
      <c r="E11" s="110" t="s">
        <v>349</v>
      </c>
      <c r="F11" s="381">
        <v>1000</v>
      </c>
      <c r="G11" s="412">
        <v>14997</v>
      </c>
      <c r="H11" s="413">
        <v>15181</v>
      </c>
      <c r="I11" s="385">
        <f t="shared" si="0"/>
        <v>-184</v>
      </c>
      <c r="J11" s="385">
        <f t="shared" si="2"/>
        <v>-184000</v>
      </c>
      <c r="K11" s="385">
        <f t="shared" si="3"/>
        <v>-0.184</v>
      </c>
      <c r="L11" s="412">
        <v>181</v>
      </c>
      <c r="M11" s="413">
        <v>184</v>
      </c>
      <c r="N11" s="385">
        <f t="shared" si="1"/>
        <v>-3</v>
      </c>
      <c r="O11" s="385">
        <f t="shared" si="4"/>
        <v>-3000</v>
      </c>
      <c r="P11" s="385">
        <f t="shared" si="5"/>
        <v>-0.003</v>
      </c>
      <c r="Q11" s="655"/>
    </row>
    <row r="12" spans="1:17" s="626" customFormat="1" ht="22.5" customHeight="1">
      <c r="A12" s="311">
        <v>5</v>
      </c>
      <c r="B12" s="371" t="s">
        <v>162</v>
      </c>
      <c r="C12" s="372">
        <v>4865152</v>
      </c>
      <c r="D12" s="144" t="s">
        <v>12</v>
      </c>
      <c r="E12" s="110" t="s">
        <v>349</v>
      </c>
      <c r="F12" s="381">
        <v>300</v>
      </c>
      <c r="G12" s="412">
        <v>1605</v>
      </c>
      <c r="H12" s="413">
        <v>1605</v>
      </c>
      <c r="I12" s="385">
        <f t="shared" si="0"/>
        <v>0</v>
      </c>
      <c r="J12" s="385">
        <f t="shared" si="2"/>
        <v>0</v>
      </c>
      <c r="K12" s="385">
        <f t="shared" si="3"/>
        <v>0</v>
      </c>
      <c r="L12" s="412">
        <v>112</v>
      </c>
      <c r="M12" s="413">
        <v>112</v>
      </c>
      <c r="N12" s="385">
        <f t="shared" si="1"/>
        <v>0</v>
      </c>
      <c r="O12" s="385">
        <f t="shared" si="4"/>
        <v>0</v>
      </c>
      <c r="P12" s="385">
        <f t="shared" si="5"/>
        <v>0</v>
      </c>
      <c r="Q12" s="707"/>
    </row>
    <row r="13" spans="1:17" s="626" customFormat="1" ht="22.5" customHeight="1">
      <c r="A13" s="311">
        <v>6</v>
      </c>
      <c r="B13" s="371" t="s">
        <v>163</v>
      </c>
      <c r="C13" s="372">
        <v>4865111</v>
      </c>
      <c r="D13" s="144" t="s">
        <v>12</v>
      </c>
      <c r="E13" s="110" t="s">
        <v>349</v>
      </c>
      <c r="F13" s="381">
        <v>100</v>
      </c>
      <c r="G13" s="412">
        <v>7487</v>
      </c>
      <c r="H13" s="413">
        <v>4088</v>
      </c>
      <c r="I13" s="385">
        <f>G13-H13</f>
        <v>3399</v>
      </c>
      <c r="J13" s="385">
        <f>$F13*I13</f>
        <v>339900</v>
      </c>
      <c r="K13" s="385">
        <f>J13/1000000</f>
        <v>0.3399</v>
      </c>
      <c r="L13" s="412">
        <v>413</v>
      </c>
      <c r="M13" s="413">
        <v>367</v>
      </c>
      <c r="N13" s="385">
        <f>L13-M13</f>
        <v>46</v>
      </c>
      <c r="O13" s="385">
        <f>$F13*N13</f>
        <v>4600</v>
      </c>
      <c r="P13" s="385">
        <f>O13/1000000</f>
        <v>0.0046</v>
      </c>
      <c r="Q13" s="650"/>
    </row>
    <row r="14" spans="1:17" ht="22.5" customHeight="1">
      <c r="A14" s="311">
        <v>7</v>
      </c>
      <c r="B14" s="371" t="s">
        <v>164</v>
      </c>
      <c r="C14" s="372">
        <v>4865140</v>
      </c>
      <c r="D14" s="144" t="s">
        <v>12</v>
      </c>
      <c r="E14" s="110" t="s">
        <v>349</v>
      </c>
      <c r="F14" s="381">
        <v>75</v>
      </c>
      <c r="G14" s="412">
        <v>718430</v>
      </c>
      <c r="H14" s="413">
        <v>724639</v>
      </c>
      <c r="I14" s="385">
        <f t="shared" si="0"/>
        <v>-6209</v>
      </c>
      <c r="J14" s="385">
        <f>$F14*I14</f>
        <v>-465675</v>
      </c>
      <c r="K14" s="385">
        <f>J14/1000000</f>
        <v>-0.465675</v>
      </c>
      <c r="L14" s="412">
        <v>27999</v>
      </c>
      <c r="M14" s="413">
        <v>27920</v>
      </c>
      <c r="N14" s="385">
        <f t="shared" si="1"/>
        <v>79</v>
      </c>
      <c r="O14" s="385">
        <f>$F14*N14</f>
        <v>5925</v>
      </c>
      <c r="P14" s="385">
        <f>O14/1000000</f>
        <v>0.005925</v>
      </c>
      <c r="Q14" s="491"/>
    </row>
    <row r="15" spans="1:17" s="626" customFormat="1" ht="22.5" customHeight="1">
      <c r="A15" s="311">
        <v>8</v>
      </c>
      <c r="B15" s="649" t="s">
        <v>165</v>
      </c>
      <c r="C15" s="372">
        <v>4865148</v>
      </c>
      <c r="D15" s="144" t="s">
        <v>12</v>
      </c>
      <c r="E15" s="110" t="s">
        <v>349</v>
      </c>
      <c r="F15" s="381">
        <v>75</v>
      </c>
      <c r="G15" s="412">
        <v>994430</v>
      </c>
      <c r="H15" s="413">
        <v>996560</v>
      </c>
      <c r="I15" s="385">
        <f t="shared" si="0"/>
        <v>-2130</v>
      </c>
      <c r="J15" s="385">
        <f t="shared" si="2"/>
        <v>-159750</v>
      </c>
      <c r="K15" s="385">
        <f t="shared" si="3"/>
        <v>-0.15975</v>
      </c>
      <c r="L15" s="412">
        <v>999775</v>
      </c>
      <c r="M15" s="413">
        <v>999803</v>
      </c>
      <c r="N15" s="385">
        <f t="shared" si="1"/>
        <v>-28</v>
      </c>
      <c r="O15" s="385">
        <f t="shared" si="4"/>
        <v>-2100</v>
      </c>
      <c r="P15" s="385">
        <f t="shared" si="5"/>
        <v>-0.0021</v>
      </c>
      <c r="Q15" s="650"/>
    </row>
    <row r="16" spans="1:17" ht="18">
      <c r="A16" s="311">
        <v>9</v>
      </c>
      <c r="B16" s="371" t="s">
        <v>166</v>
      </c>
      <c r="C16" s="372">
        <v>4865181</v>
      </c>
      <c r="D16" s="144" t="s">
        <v>12</v>
      </c>
      <c r="E16" s="110" t="s">
        <v>349</v>
      </c>
      <c r="F16" s="381">
        <v>900</v>
      </c>
      <c r="G16" s="412">
        <v>998372</v>
      </c>
      <c r="H16" s="413">
        <v>999033</v>
      </c>
      <c r="I16" s="385">
        <f t="shared" si="0"/>
        <v>-661</v>
      </c>
      <c r="J16" s="385">
        <f t="shared" si="2"/>
        <v>-594900</v>
      </c>
      <c r="K16" s="385">
        <f t="shared" si="3"/>
        <v>-0.5949</v>
      </c>
      <c r="L16" s="412">
        <v>998733</v>
      </c>
      <c r="M16" s="413">
        <v>998740</v>
      </c>
      <c r="N16" s="385">
        <f t="shared" si="1"/>
        <v>-7</v>
      </c>
      <c r="O16" s="385">
        <f t="shared" si="4"/>
        <v>-6300</v>
      </c>
      <c r="P16" s="385">
        <f t="shared" si="5"/>
        <v>-0.0063</v>
      </c>
      <c r="Q16" s="610"/>
    </row>
    <row r="17" spans="1:17" ht="15.75" customHeight="1">
      <c r="A17" s="311"/>
      <c r="B17" s="373" t="s">
        <v>167</v>
      </c>
      <c r="C17" s="372"/>
      <c r="D17" s="144"/>
      <c r="E17" s="144"/>
      <c r="F17" s="381"/>
      <c r="G17" s="544"/>
      <c r="H17" s="543"/>
      <c r="I17" s="387"/>
      <c r="J17" s="387"/>
      <c r="K17" s="390"/>
      <c r="L17" s="388"/>
      <c r="M17" s="387"/>
      <c r="N17" s="387"/>
      <c r="O17" s="387"/>
      <c r="P17" s="390"/>
      <c r="Q17" s="378"/>
    </row>
    <row r="18" spans="1:17" s="626" customFormat="1" ht="22.5" customHeight="1">
      <c r="A18" s="311">
        <v>10</v>
      </c>
      <c r="B18" s="371" t="s">
        <v>15</v>
      </c>
      <c r="C18" s="372">
        <v>5128454</v>
      </c>
      <c r="D18" s="144" t="s">
        <v>12</v>
      </c>
      <c r="E18" s="110" t="s">
        <v>349</v>
      </c>
      <c r="F18" s="381">
        <v>-500</v>
      </c>
      <c r="G18" s="412">
        <v>999488</v>
      </c>
      <c r="H18" s="413">
        <v>999950</v>
      </c>
      <c r="I18" s="385">
        <f>G18-H18</f>
        <v>-462</v>
      </c>
      <c r="J18" s="385">
        <f t="shared" si="2"/>
        <v>231000</v>
      </c>
      <c r="K18" s="385">
        <f t="shared" si="3"/>
        <v>0.231</v>
      </c>
      <c r="L18" s="412">
        <v>994676</v>
      </c>
      <c r="M18" s="413">
        <v>994682</v>
      </c>
      <c r="N18" s="385">
        <f>L18-M18</f>
        <v>-6</v>
      </c>
      <c r="O18" s="385">
        <f t="shared" si="4"/>
        <v>3000</v>
      </c>
      <c r="P18" s="385">
        <f t="shared" si="5"/>
        <v>0.003</v>
      </c>
      <c r="Q18" s="650"/>
    </row>
    <row r="19" spans="1:17" ht="22.5" customHeight="1">
      <c r="A19" s="311">
        <v>11</v>
      </c>
      <c r="B19" s="340" t="s">
        <v>16</v>
      </c>
      <c r="C19" s="372">
        <v>4864974</v>
      </c>
      <c r="D19" s="98" t="s">
        <v>12</v>
      </c>
      <c r="E19" s="110" t="s">
        <v>349</v>
      </c>
      <c r="F19" s="381">
        <v>-1000</v>
      </c>
      <c r="G19" s="409">
        <v>987415</v>
      </c>
      <c r="H19" s="410">
        <v>987654</v>
      </c>
      <c r="I19" s="387">
        <f>G19-H19</f>
        <v>-239</v>
      </c>
      <c r="J19" s="387">
        <f t="shared" si="2"/>
        <v>239000</v>
      </c>
      <c r="K19" s="387">
        <f t="shared" si="3"/>
        <v>0.239</v>
      </c>
      <c r="L19" s="409">
        <v>948089</v>
      </c>
      <c r="M19" s="410">
        <v>948093</v>
      </c>
      <c r="N19" s="387">
        <f>L19-M19</f>
        <v>-4</v>
      </c>
      <c r="O19" s="387">
        <f t="shared" si="4"/>
        <v>4000</v>
      </c>
      <c r="P19" s="387">
        <f t="shared" si="5"/>
        <v>0.004</v>
      </c>
      <c r="Q19" s="378"/>
    </row>
    <row r="20" spans="1:17" s="626" customFormat="1" ht="22.5" customHeight="1">
      <c r="A20" s="311">
        <v>12</v>
      </c>
      <c r="B20" s="371" t="s">
        <v>17</v>
      </c>
      <c r="C20" s="372">
        <v>5100234</v>
      </c>
      <c r="D20" s="144" t="s">
        <v>12</v>
      </c>
      <c r="E20" s="110" t="s">
        <v>349</v>
      </c>
      <c r="F20" s="381">
        <v>-1000</v>
      </c>
      <c r="G20" s="412">
        <v>995187</v>
      </c>
      <c r="H20" s="413">
        <v>995805</v>
      </c>
      <c r="I20" s="385">
        <f>G20-H20</f>
        <v>-618</v>
      </c>
      <c r="J20" s="385">
        <f t="shared" si="2"/>
        <v>618000</v>
      </c>
      <c r="K20" s="385">
        <f t="shared" si="3"/>
        <v>0.618</v>
      </c>
      <c r="L20" s="412">
        <v>996160</v>
      </c>
      <c r="M20" s="413">
        <v>996165</v>
      </c>
      <c r="N20" s="385">
        <f>L20-M20</f>
        <v>-5</v>
      </c>
      <c r="O20" s="385">
        <f t="shared" si="4"/>
        <v>5000</v>
      </c>
      <c r="P20" s="385">
        <f t="shared" si="5"/>
        <v>0.005</v>
      </c>
      <c r="Q20" s="650"/>
    </row>
    <row r="21" spans="1:17" s="626" customFormat="1" ht="22.5" customHeight="1">
      <c r="A21" s="311">
        <v>13</v>
      </c>
      <c r="B21" s="371" t="s">
        <v>168</v>
      </c>
      <c r="C21" s="372">
        <v>4864973</v>
      </c>
      <c r="D21" s="144" t="s">
        <v>12</v>
      </c>
      <c r="E21" s="110" t="s">
        <v>349</v>
      </c>
      <c r="F21" s="381">
        <v>-1000</v>
      </c>
      <c r="G21" s="412">
        <v>999321</v>
      </c>
      <c r="H21" s="413">
        <v>999940</v>
      </c>
      <c r="I21" s="385">
        <f>G21-H21</f>
        <v>-619</v>
      </c>
      <c r="J21" s="385">
        <f>$F21*I21</f>
        <v>619000</v>
      </c>
      <c r="K21" s="385">
        <f>J21/1000000</f>
        <v>0.619</v>
      </c>
      <c r="L21" s="412">
        <v>999980</v>
      </c>
      <c r="M21" s="413">
        <v>999985</v>
      </c>
      <c r="N21" s="385">
        <f>L21-M21</f>
        <v>-5</v>
      </c>
      <c r="O21" s="385">
        <f>$F21*N21</f>
        <v>5000</v>
      </c>
      <c r="P21" s="385">
        <f>O21/1000000</f>
        <v>0.005</v>
      </c>
      <c r="Q21" s="650"/>
    </row>
    <row r="22" spans="1:17" ht="15" customHeight="1">
      <c r="A22" s="311"/>
      <c r="B22" s="373" t="s">
        <v>169</v>
      </c>
      <c r="C22" s="372"/>
      <c r="D22" s="144"/>
      <c r="E22" s="144"/>
      <c r="F22" s="381"/>
      <c r="G22" s="544"/>
      <c r="H22" s="543"/>
      <c r="I22" s="387"/>
      <c r="J22" s="387"/>
      <c r="K22" s="387"/>
      <c r="L22" s="388"/>
      <c r="M22" s="387"/>
      <c r="N22" s="387"/>
      <c r="O22" s="387"/>
      <c r="P22" s="387"/>
      <c r="Q22" s="378"/>
    </row>
    <row r="23" spans="1:17" s="626" customFormat="1" ht="18.75" customHeight="1">
      <c r="A23" s="311">
        <v>14</v>
      </c>
      <c r="B23" s="371" t="s">
        <v>15</v>
      </c>
      <c r="C23" s="372">
        <v>5128437</v>
      </c>
      <c r="D23" s="144" t="s">
        <v>12</v>
      </c>
      <c r="E23" s="110" t="s">
        <v>349</v>
      </c>
      <c r="F23" s="381">
        <v>-1000</v>
      </c>
      <c r="G23" s="412">
        <v>979077</v>
      </c>
      <c r="H23" s="413">
        <v>978858</v>
      </c>
      <c r="I23" s="385">
        <f>G23-H23</f>
        <v>219</v>
      </c>
      <c r="J23" s="385">
        <f t="shared" si="2"/>
        <v>-219000</v>
      </c>
      <c r="K23" s="385">
        <f t="shared" si="3"/>
        <v>-0.219</v>
      </c>
      <c r="L23" s="412">
        <v>969962</v>
      </c>
      <c r="M23" s="413">
        <v>969962</v>
      </c>
      <c r="N23" s="385">
        <f>L23-M23</f>
        <v>0</v>
      </c>
      <c r="O23" s="385">
        <f t="shared" si="4"/>
        <v>0</v>
      </c>
      <c r="P23" s="385">
        <f t="shared" si="5"/>
        <v>0</v>
      </c>
      <c r="Q23" s="688"/>
    </row>
    <row r="24" spans="1:17" s="626" customFormat="1" ht="17.25" customHeight="1">
      <c r="A24" s="311">
        <v>15</v>
      </c>
      <c r="B24" s="371" t="s">
        <v>16</v>
      </c>
      <c r="C24" s="372">
        <v>5128439</v>
      </c>
      <c r="D24" s="144" t="s">
        <v>12</v>
      </c>
      <c r="E24" s="110" t="s">
        <v>349</v>
      </c>
      <c r="F24" s="381">
        <v>-1000</v>
      </c>
      <c r="G24" s="412">
        <v>40275</v>
      </c>
      <c r="H24" s="413">
        <v>36530</v>
      </c>
      <c r="I24" s="385">
        <f>G24-H24</f>
        <v>3745</v>
      </c>
      <c r="J24" s="385">
        <f t="shared" si="2"/>
        <v>-3745000</v>
      </c>
      <c r="K24" s="385">
        <f t="shared" si="3"/>
        <v>-3.745</v>
      </c>
      <c r="L24" s="412">
        <v>983858</v>
      </c>
      <c r="M24" s="413">
        <v>983858</v>
      </c>
      <c r="N24" s="385">
        <f>L24-M24</f>
        <v>0</v>
      </c>
      <c r="O24" s="385">
        <f t="shared" si="4"/>
        <v>0</v>
      </c>
      <c r="P24" s="385">
        <f t="shared" si="5"/>
        <v>0</v>
      </c>
      <c r="Q24" s="688"/>
    </row>
    <row r="25" spans="1:17" s="626" customFormat="1" ht="17.25" customHeight="1">
      <c r="A25" s="311">
        <v>16</v>
      </c>
      <c r="B25" s="371" t="s">
        <v>17</v>
      </c>
      <c r="C25" s="372">
        <v>5128460</v>
      </c>
      <c r="D25" s="144" t="s">
        <v>12</v>
      </c>
      <c r="E25" s="110" t="s">
        <v>349</v>
      </c>
      <c r="F25" s="381">
        <v>-1000</v>
      </c>
      <c r="G25" s="412">
        <v>37394</v>
      </c>
      <c r="H25" s="413">
        <v>37932</v>
      </c>
      <c r="I25" s="385">
        <f>G25-H25</f>
        <v>-538</v>
      </c>
      <c r="J25" s="385">
        <f>$F25*I25</f>
        <v>538000</v>
      </c>
      <c r="K25" s="385">
        <f>J25/1000000</f>
        <v>0.538</v>
      </c>
      <c r="L25" s="412">
        <v>992410</v>
      </c>
      <c r="M25" s="413">
        <v>992416</v>
      </c>
      <c r="N25" s="385">
        <f>L25-M25</f>
        <v>-6</v>
      </c>
      <c r="O25" s="385">
        <f>$F25*N25</f>
        <v>6000</v>
      </c>
      <c r="P25" s="385">
        <f>O25/1000000</f>
        <v>0.006</v>
      </c>
      <c r="Q25" s="688"/>
    </row>
    <row r="26" spans="1:17" ht="17.25" customHeight="1">
      <c r="A26" s="311"/>
      <c r="B26" s="338" t="s">
        <v>170</v>
      </c>
      <c r="C26" s="372"/>
      <c r="D26" s="98"/>
      <c r="E26" s="98"/>
      <c r="F26" s="381"/>
      <c r="G26" s="544"/>
      <c r="H26" s="543"/>
      <c r="I26" s="387"/>
      <c r="J26" s="387"/>
      <c r="K26" s="387"/>
      <c r="L26" s="388"/>
      <c r="M26" s="387"/>
      <c r="N26" s="387"/>
      <c r="O26" s="387"/>
      <c r="P26" s="387"/>
      <c r="Q26" s="378"/>
    </row>
    <row r="27" spans="1:17" s="626" customFormat="1" ht="18.75" customHeight="1">
      <c r="A27" s="311">
        <v>17</v>
      </c>
      <c r="B27" s="371" t="s">
        <v>15</v>
      </c>
      <c r="C27" s="372">
        <v>5128451</v>
      </c>
      <c r="D27" s="144" t="s">
        <v>12</v>
      </c>
      <c r="E27" s="110" t="s">
        <v>349</v>
      </c>
      <c r="F27" s="381">
        <v>-500</v>
      </c>
      <c r="G27" s="412">
        <v>1442</v>
      </c>
      <c r="H27" s="413">
        <v>2675</v>
      </c>
      <c r="I27" s="385">
        <f>G27-H27</f>
        <v>-1233</v>
      </c>
      <c r="J27" s="385">
        <f t="shared" si="2"/>
        <v>616500</v>
      </c>
      <c r="K27" s="385">
        <f t="shared" si="3"/>
        <v>0.6165</v>
      </c>
      <c r="L27" s="412">
        <v>996481</v>
      </c>
      <c r="M27" s="413">
        <v>996488</v>
      </c>
      <c r="N27" s="385">
        <f>L27-M27</f>
        <v>-7</v>
      </c>
      <c r="O27" s="385">
        <f t="shared" si="4"/>
        <v>3500</v>
      </c>
      <c r="P27" s="385">
        <f t="shared" si="5"/>
        <v>0.0035</v>
      </c>
      <c r="Q27" s="671"/>
    </row>
    <row r="28" spans="1:17" s="626" customFormat="1" ht="18.75" customHeight="1">
      <c r="A28" s="311"/>
      <c r="B28" s="371"/>
      <c r="C28" s="372"/>
      <c r="D28" s="144"/>
      <c r="E28" s="110"/>
      <c r="F28" s="381"/>
      <c r="G28" s="412"/>
      <c r="H28" s="413"/>
      <c r="I28" s="385"/>
      <c r="J28" s="385"/>
      <c r="K28" s="385"/>
      <c r="L28" s="412"/>
      <c r="M28" s="413"/>
      <c r="N28" s="385"/>
      <c r="O28" s="385"/>
      <c r="P28" s="385"/>
      <c r="Q28" s="671" t="s">
        <v>440</v>
      </c>
    </row>
    <row r="29" spans="1:17" s="626" customFormat="1" ht="17.25" customHeight="1">
      <c r="A29" s="311">
        <v>18</v>
      </c>
      <c r="B29" s="371" t="s">
        <v>16</v>
      </c>
      <c r="C29" s="372">
        <v>4864970</v>
      </c>
      <c r="D29" s="144" t="s">
        <v>12</v>
      </c>
      <c r="E29" s="110" t="s">
        <v>349</v>
      </c>
      <c r="F29" s="381">
        <v>-1000</v>
      </c>
      <c r="G29" s="412">
        <v>1040</v>
      </c>
      <c r="H29" s="413">
        <v>1880</v>
      </c>
      <c r="I29" s="385">
        <f>G29-H29</f>
        <v>-840</v>
      </c>
      <c r="J29" s="385">
        <f t="shared" si="2"/>
        <v>840000</v>
      </c>
      <c r="K29" s="385">
        <f t="shared" si="3"/>
        <v>0.84</v>
      </c>
      <c r="L29" s="412">
        <v>995562</v>
      </c>
      <c r="M29" s="413">
        <v>995588</v>
      </c>
      <c r="N29" s="385">
        <f>L29-M29</f>
        <v>-26</v>
      </c>
      <c r="O29" s="385">
        <f t="shared" si="4"/>
        <v>26000</v>
      </c>
      <c r="P29" s="385">
        <f t="shared" si="5"/>
        <v>0.026</v>
      </c>
      <c r="Q29" s="650"/>
    </row>
    <row r="30" spans="1:17" s="626" customFormat="1" ht="15.75" customHeight="1">
      <c r="A30" s="311">
        <v>19</v>
      </c>
      <c r="B30" s="371" t="s">
        <v>17</v>
      </c>
      <c r="C30" s="372">
        <v>4864971</v>
      </c>
      <c r="D30" s="144" t="s">
        <v>12</v>
      </c>
      <c r="E30" s="110" t="s">
        <v>349</v>
      </c>
      <c r="F30" s="381">
        <v>-1000</v>
      </c>
      <c r="G30" s="412">
        <v>21768</v>
      </c>
      <c r="H30" s="413">
        <v>22883</v>
      </c>
      <c r="I30" s="385">
        <f>G30-H30</f>
        <v>-1115</v>
      </c>
      <c r="J30" s="385">
        <f t="shared" si="2"/>
        <v>1115000</v>
      </c>
      <c r="K30" s="385">
        <f t="shared" si="3"/>
        <v>1.115</v>
      </c>
      <c r="L30" s="412">
        <v>1328</v>
      </c>
      <c r="M30" s="413">
        <v>1332</v>
      </c>
      <c r="N30" s="385">
        <f>L30-M30</f>
        <v>-4</v>
      </c>
      <c r="O30" s="385">
        <f t="shared" si="4"/>
        <v>4000</v>
      </c>
      <c r="P30" s="385">
        <f t="shared" si="5"/>
        <v>0.004</v>
      </c>
      <c r="Q30" s="650"/>
    </row>
    <row r="31" spans="1:17" s="626" customFormat="1" ht="15.75" customHeight="1">
      <c r="A31" s="311">
        <v>20</v>
      </c>
      <c r="B31" s="340" t="s">
        <v>168</v>
      </c>
      <c r="C31" s="372">
        <v>4864995</v>
      </c>
      <c r="D31" s="98" t="s">
        <v>12</v>
      </c>
      <c r="E31" s="110" t="s">
        <v>349</v>
      </c>
      <c r="F31" s="381">
        <v>-1000</v>
      </c>
      <c r="G31" s="412">
        <v>10509</v>
      </c>
      <c r="H31" s="413">
        <v>10556</v>
      </c>
      <c r="I31" s="385">
        <f>G31-H31</f>
        <v>-47</v>
      </c>
      <c r="J31" s="385">
        <f t="shared" si="2"/>
        <v>47000</v>
      </c>
      <c r="K31" s="385">
        <f t="shared" si="3"/>
        <v>0.047</v>
      </c>
      <c r="L31" s="412">
        <v>999727</v>
      </c>
      <c r="M31" s="413">
        <v>999739</v>
      </c>
      <c r="N31" s="385">
        <f>L31-M31</f>
        <v>-12</v>
      </c>
      <c r="O31" s="385">
        <f t="shared" si="4"/>
        <v>12000</v>
      </c>
      <c r="P31" s="385">
        <f t="shared" si="5"/>
        <v>0.012</v>
      </c>
      <c r="Q31" s="672"/>
    </row>
    <row r="32" spans="1:17" ht="17.25" customHeight="1">
      <c r="A32" s="311"/>
      <c r="B32" s="373" t="s">
        <v>171</v>
      </c>
      <c r="C32" s="372"/>
      <c r="D32" s="144"/>
      <c r="E32" s="144"/>
      <c r="F32" s="381"/>
      <c r="G32" s="544"/>
      <c r="H32" s="543"/>
      <c r="I32" s="387"/>
      <c r="J32" s="387"/>
      <c r="K32" s="387"/>
      <c r="L32" s="388"/>
      <c r="M32" s="387"/>
      <c r="N32" s="387"/>
      <c r="O32" s="387"/>
      <c r="P32" s="387"/>
      <c r="Q32" s="378"/>
    </row>
    <row r="33" spans="1:17" ht="19.5" customHeight="1">
      <c r="A33" s="311"/>
      <c r="B33" s="373" t="s">
        <v>41</v>
      </c>
      <c r="C33" s="372"/>
      <c r="D33" s="144"/>
      <c r="E33" s="144"/>
      <c r="F33" s="381"/>
      <c r="G33" s="544"/>
      <c r="H33" s="543"/>
      <c r="I33" s="387"/>
      <c r="J33" s="387"/>
      <c r="K33" s="387"/>
      <c r="L33" s="388"/>
      <c r="M33" s="387"/>
      <c r="N33" s="387"/>
      <c r="O33" s="387"/>
      <c r="P33" s="387"/>
      <c r="Q33" s="378"/>
    </row>
    <row r="34" spans="1:17" s="626" customFormat="1" ht="22.5" customHeight="1">
      <c r="A34" s="311">
        <v>21</v>
      </c>
      <c r="B34" s="371" t="s">
        <v>172</v>
      </c>
      <c r="C34" s="372">
        <v>4864955</v>
      </c>
      <c r="D34" s="144" t="s">
        <v>12</v>
      </c>
      <c r="E34" s="110" t="s">
        <v>349</v>
      </c>
      <c r="F34" s="381">
        <v>1000</v>
      </c>
      <c r="G34" s="412">
        <v>13828</v>
      </c>
      <c r="H34" s="413">
        <v>13864</v>
      </c>
      <c r="I34" s="385">
        <f>G34-H34</f>
        <v>-36</v>
      </c>
      <c r="J34" s="385">
        <f t="shared" si="2"/>
        <v>-36000</v>
      </c>
      <c r="K34" s="385">
        <f t="shared" si="3"/>
        <v>-0.036</v>
      </c>
      <c r="L34" s="412">
        <v>7863</v>
      </c>
      <c r="M34" s="413">
        <v>7863</v>
      </c>
      <c r="N34" s="385">
        <f>L34-M34</f>
        <v>0</v>
      </c>
      <c r="O34" s="385">
        <f t="shared" si="4"/>
        <v>0</v>
      </c>
      <c r="P34" s="385">
        <f t="shared" si="5"/>
        <v>0</v>
      </c>
      <c r="Q34" s="650"/>
    </row>
    <row r="35" spans="1:17" ht="18.75" customHeight="1">
      <c r="A35" s="311"/>
      <c r="B35" s="338" t="s">
        <v>173</v>
      </c>
      <c r="C35" s="372"/>
      <c r="D35" s="98"/>
      <c r="E35" s="98"/>
      <c r="F35" s="381"/>
      <c r="G35" s="544"/>
      <c r="H35" s="543"/>
      <c r="I35" s="387"/>
      <c r="J35" s="387"/>
      <c r="K35" s="387"/>
      <c r="L35" s="388"/>
      <c r="M35" s="387"/>
      <c r="N35" s="387"/>
      <c r="O35" s="387"/>
      <c r="P35" s="387"/>
      <c r="Q35" s="378"/>
    </row>
    <row r="36" spans="1:17" s="626" customFormat="1" ht="22.5" customHeight="1">
      <c r="A36" s="311">
        <v>22</v>
      </c>
      <c r="B36" s="340" t="s">
        <v>15</v>
      </c>
      <c r="C36" s="372">
        <v>5269210</v>
      </c>
      <c r="D36" s="98" t="s">
        <v>12</v>
      </c>
      <c r="E36" s="110" t="s">
        <v>349</v>
      </c>
      <c r="F36" s="381">
        <v>-1000</v>
      </c>
      <c r="G36" s="412">
        <v>987951</v>
      </c>
      <c r="H36" s="333">
        <v>989835</v>
      </c>
      <c r="I36" s="385">
        <f>G36-H36</f>
        <v>-1884</v>
      </c>
      <c r="J36" s="385">
        <f>$F36*I36</f>
        <v>1884000</v>
      </c>
      <c r="K36" s="385">
        <f>J36/1000000</f>
        <v>1.884</v>
      </c>
      <c r="L36" s="412">
        <v>993432</v>
      </c>
      <c r="M36" s="333">
        <v>993433</v>
      </c>
      <c r="N36" s="385">
        <f>L36-M36</f>
        <v>-1</v>
      </c>
      <c r="O36" s="385">
        <f>$F36*N36</f>
        <v>1000</v>
      </c>
      <c r="P36" s="385">
        <f>O36/1000000</f>
        <v>0.001</v>
      </c>
      <c r="Q36" s="650"/>
    </row>
    <row r="37" spans="1:17" s="626" customFormat="1" ht="22.5" customHeight="1">
      <c r="A37" s="311">
        <v>23</v>
      </c>
      <c r="B37" s="371" t="s">
        <v>16</v>
      </c>
      <c r="C37" s="372">
        <v>5269211</v>
      </c>
      <c r="D37" s="144" t="s">
        <v>12</v>
      </c>
      <c r="E37" s="110" t="s">
        <v>349</v>
      </c>
      <c r="F37" s="381">
        <v>-1000</v>
      </c>
      <c r="G37" s="412">
        <v>995088</v>
      </c>
      <c r="H37" s="333">
        <v>996916</v>
      </c>
      <c r="I37" s="385">
        <f>G37-H37</f>
        <v>-1828</v>
      </c>
      <c r="J37" s="385">
        <f>$F37*I37</f>
        <v>1828000</v>
      </c>
      <c r="K37" s="385">
        <f>J37/1000000</f>
        <v>1.828</v>
      </c>
      <c r="L37" s="412">
        <v>994368</v>
      </c>
      <c r="M37" s="333">
        <v>994378</v>
      </c>
      <c r="N37" s="385">
        <f>L37-M37</f>
        <v>-10</v>
      </c>
      <c r="O37" s="385">
        <f>$F37*N37</f>
        <v>10000</v>
      </c>
      <c r="P37" s="385">
        <f>O37/1000000</f>
        <v>0.01</v>
      </c>
      <c r="Q37" s="673"/>
    </row>
    <row r="38" spans="1:17" ht="18.75" customHeight="1">
      <c r="A38" s="311"/>
      <c r="B38" s="373" t="s">
        <v>174</v>
      </c>
      <c r="C38" s="372"/>
      <c r="D38" s="144"/>
      <c r="E38" s="144"/>
      <c r="F38" s="379"/>
      <c r="G38" s="544"/>
      <c r="H38" s="543"/>
      <c r="I38" s="387"/>
      <c r="J38" s="387"/>
      <c r="K38" s="387"/>
      <c r="L38" s="388"/>
      <c r="M38" s="387"/>
      <c r="N38" s="387"/>
      <c r="O38" s="387"/>
      <c r="P38" s="387"/>
      <c r="Q38" s="378"/>
    </row>
    <row r="39" spans="1:17" s="626" customFormat="1" ht="22.5" customHeight="1">
      <c r="A39" s="311">
        <v>24</v>
      </c>
      <c r="B39" s="371" t="s">
        <v>432</v>
      </c>
      <c r="C39" s="372">
        <v>4865010</v>
      </c>
      <c r="D39" s="144" t="s">
        <v>12</v>
      </c>
      <c r="E39" s="110" t="s">
        <v>349</v>
      </c>
      <c r="F39" s="381">
        <v>-1000</v>
      </c>
      <c r="G39" s="412">
        <v>997351</v>
      </c>
      <c r="H39" s="413">
        <v>998373</v>
      </c>
      <c r="I39" s="385">
        <f>G39-H39</f>
        <v>-1022</v>
      </c>
      <c r="J39" s="385">
        <f>$F39*I39</f>
        <v>1022000</v>
      </c>
      <c r="K39" s="385">
        <f>J39/1000000</f>
        <v>1.022</v>
      </c>
      <c r="L39" s="412">
        <v>997180</v>
      </c>
      <c r="M39" s="413">
        <v>997196</v>
      </c>
      <c r="N39" s="385">
        <f>L39-M39</f>
        <v>-16</v>
      </c>
      <c r="O39" s="385">
        <f>$F39*N39</f>
        <v>16000</v>
      </c>
      <c r="P39" s="385">
        <f>O39/1000000</f>
        <v>0.016</v>
      </c>
      <c r="Q39" s="650"/>
    </row>
    <row r="40" spans="1:17" s="626" customFormat="1" ht="22.5" customHeight="1">
      <c r="A40" s="311">
        <v>25</v>
      </c>
      <c r="B40" s="371" t="s">
        <v>433</v>
      </c>
      <c r="C40" s="372">
        <v>4864965</v>
      </c>
      <c r="D40" s="144" t="s">
        <v>12</v>
      </c>
      <c r="E40" s="110" t="s">
        <v>349</v>
      </c>
      <c r="F40" s="381">
        <v>-1000</v>
      </c>
      <c r="G40" s="412">
        <v>991517</v>
      </c>
      <c r="H40" s="413">
        <v>991325</v>
      </c>
      <c r="I40" s="385">
        <f>G40-H40</f>
        <v>192</v>
      </c>
      <c r="J40" s="385">
        <f t="shared" si="2"/>
        <v>-192000</v>
      </c>
      <c r="K40" s="385">
        <f t="shared" si="3"/>
        <v>-0.192</v>
      </c>
      <c r="L40" s="412">
        <v>942471</v>
      </c>
      <c r="M40" s="413">
        <v>942494</v>
      </c>
      <c r="N40" s="385">
        <f>L40-M40</f>
        <v>-23</v>
      </c>
      <c r="O40" s="385">
        <f t="shared" si="4"/>
        <v>23000</v>
      </c>
      <c r="P40" s="385">
        <f t="shared" si="5"/>
        <v>0.023</v>
      </c>
      <c r="Q40" s="650"/>
    </row>
    <row r="41" spans="1:17" s="626" customFormat="1" ht="22.5" customHeight="1">
      <c r="A41" s="311">
        <v>26</v>
      </c>
      <c r="B41" s="340" t="s">
        <v>434</v>
      </c>
      <c r="C41" s="372">
        <v>4864933</v>
      </c>
      <c r="D41" s="98" t="s">
        <v>12</v>
      </c>
      <c r="E41" s="110" t="s">
        <v>349</v>
      </c>
      <c r="F41" s="381">
        <v>-1000</v>
      </c>
      <c r="G41" s="412">
        <v>997851</v>
      </c>
      <c r="H41" s="413">
        <v>997966</v>
      </c>
      <c r="I41" s="385">
        <f>G41-H41</f>
        <v>-115</v>
      </c>
      <c r="J41" s="385">
        <f t="shared" si="2"/>
        <v>115000</v>
      </c>
      <c r="K41" s="385">
        <f t="shared" si="3"/>
        <v>0.115</v>
      </c>
      <c r="L41" s="412">
        <v>37025</v>
      </c>
      <c r="M41" s="413">
        <v>37025</v>
      </c>
      <c r="N41" s="385">
        <f>L41-M41</f>
        <v>0</v>
      </c>
      <c r="O41" s="385">
        <f t="shared" si="4"/>
        <v>0</v>
      </c>
      <c r="P41" s="385">
        <f t="shared" si="5"/>
        <v>0</v>
      </c>
      <c r="Q41" s="650"/>
    </row>
    <row r="42" spans="1:17" s="626" customFormat="1" ht="22.5" customHeight="1">
      <c r="A42" s="311">
        <v>27</v>
      </c>
      <c r="B42" s="371" t="s">
        <v>435</v>
      </c>
      <c r="C42" s="372">
        <v>4864904</v>
      </c>
      <c r="D42" s="144" t="s">
        <v>12</v>
      </c>
      <c r="E42" s="110" t="s">
        <v>349</v>
      </c>
      <c r="F42" s="381">
        <v>-1000</v>
      </c>
      <c r="G42" s="412">
        <v>999782</v>
      </c>
      <c r="H42" s="413">
        <v>999754</v>
      </c>
      <c r="I42" s="385">
        <f>G42-H42</f>
        <v>28</v>
      </c>
      <c r="J42" s="385">
        <f>$F42*I42</f>
        <v>-28000</v>
      </c>
      <c r="K42" s="385">
        <f>J42/1000000</f>
        <v>-0.028</v>
      </c>
      <c r="L42" s="412">
        <v>998110</v>
      </c>
      <c r="M42" s="413">
        <v>998110</v>
      </c>
      <c r="N42" s="385">
        <f>L42-M42</f>
        <v>0</v>
      </c>
      <c r="O42" s="385">
        <f>$F42*N42</f>
        <v>0</v>
      </c>
      <c r="P42" s="385">
        <f>O42/1000000</f>
        <v>0</v>
      </c>
      <c r="Q42" s="650"/>
    </row>
    <row r="43" spans="1:17" s="626" customFormat="1" ht="22.5" customHeight="1" thickBot="1">
      <c r="A43" s="311">
        <v>28</v>
      </c>
      <c r="B43" s="371" t="s">
        <v>436</v>
      </c>
      <c r="C43" s="372">
        <v>4864907</v>
      </c>
      <c r="D43" s="144" t="s">
        <v>12</v>
      </c>
      <c r="E43" s="110" t="s">
        <v>349</v>
      </c>
      <c r="F43" s="674">
        <v>-1000</v>
      </c>
      <c r="G43" s="412">
        <v>996866</v>
      </c>
      <c r="H43" s="413">
        <v>997036</v>
      </c>
      <c r="I43" s="385">
        <f>G43-H43</f>
        <v>-170</v>
      </c>
      <c r="J43" s="385">
        <f t="shared" si="2"/>
        <v>170000</v>
      </c>
      <c r="K43" s="385">
        <f t="shared" si="3"/>
        <v>0.17</v>
      </c>
      <c r="L43" s="412">
        <v>864740</v>
      </c>
      <c r="M43" s="413">
        <v>864743</v>
      </c>
      <c r="N43" s="385">
        <f>L43-M43</f>
        <v>-3</v>
      </c>
      <c r="O43" s="385">
        <f t="shared" si="4"/>
        <v>3000</v>
      </c>
      <c r="P43" s="385">
        <f t="shared" si="5"/>
        <v>0.003</v>
      </c>
      <c r="Q43" s="650"/>
    </row>
    <row r="44" spans="1:17" ht="18" customHeight="1" thickBot="1" thickTop="1">
      <c r="A44" s="478" t="s">
        <v>338</v>
      </c>
      <c r="B44" s="374"/>
      <c r="C44" s="375"/>
      <c r="D44" s="299"/>
      <c r="E44" s="300"/>
      <c r="F44" s="381"/>
      <c r="G44" s="545"/>
      <c r="H44" s="546"/>
      <c r="I44" s="393"/>
      <c r="J44" s="393"/>
      <c r="K44" s="393"/>
      <c r="L44" s="393"/>
      <c r="M44" s="394"/>
      <c r="N44" s="393"/>
      <c r="O44" s="393"/>
      <c r="P44" s="485" t="str">
        <f>NDPL!$Q$1</f>
        <v>November-2015</v>
      </c>
      <c r="Q44" s="485"/>
    </row>
    <row r="45" spans="1:17" ht="19.5" customHeight="1" thickTop="1">
      <c r="A45" s="335"/>
      <c r="B45" s="338" t="s">
        <v>175</v>
      </c>
      <c r="C45" s="372"/>
      <c r="D45" s="98"/>
      <c r="E45" s="98"/>
      <c r="F45" s="509"/>
      <c r="G45" s="544"/>
      <c r="H45" s="543"/>
      <c r="I45" s="387"/>
      <c r="J45" s="387"/>
      <c r="K45" s="387"/>
      <c r="L45" s="388"/>
      <c r="M45" s="387"/>
      <c r="N45" s="387"/>
      <c r="O45" s="387"/>
      <c r="P45" s="387"/>
      <c r="Q45" s="173"/>
    </row>
    <row r="46" spans="1:17" s="626" customFormat="1" ht="15" customHeight="1">
      <c r="A46" s="311">
        <v>29</v>
      </c>
      <c r="B46" s="371" t="s">
        <v>15</v>
      </c>
      <c r="C46" s="372">
        <v>4864988</v>
      </c>
      <c r="D46" s="144" t="s">
        <v>12</v>
      </c>
      <c r="E46" s="110" t="s">
        <v>349</v>
      </c>
      <c r="F46" s="381">
        <v>-1000</v>
      </c>
      <c r="G46" s="412">
        <v>996358</v>
      </c>
      <c r="H46" s="413">
        <v>997089</v>
      </c>
      <c r="I46" s="385">
        <f>G46-H46</f>
        <v>-731</v>
      </c>
      <c r="J46" s="385">
        <f t="shared" si="2"/>
        <v>731000</v>
      </c>
      <c r="K46" s="385">
        <f t="shared" si="3"/>
        <v>0.731</v>
      </c>
      <c r="L46" s="412">
        <v>972319</v>
      </c>
      <c r="M46" s="413">
        <v>972319</v>
      </c>
      <c r="N46" s="385">
        <f>L46-M46</f>
        <v>0</v>
      </c>
      <c r="O46" s="385">
        <f t="shared" si="4"/>
        <v>0</v>
      </c>
      <c r="P46" s="385">
        <f t="shared" si="5"/>
        <v>0</v>
      </c>
      <c r="Q46" s="630"/>
    </row>
    <row r="47" spans="1:17" s="626" customFormat="1" ht="16.5" customHeight="1">
      <c r="A47" s="311">
        <v>30</v>
      </c>
      <c r="B47" s="371" t="s">
        <v>16</v>
      </c>
      <c r="C47" s="372">
        <v>5128455</v>
      </c>
      <c r="D47" s="144" t="s">
        <v>12</v>
      </c>
      <c r="E47" s="110" t="s">
        <v>349</v>
      </c>
      <c r="F47" s="381">
        <v>-500</v>
      </c>
      <c r="G47" s="412">
        <v>998351</v>
      </c>
      <c r="H47" s="413">
        <v>999970</v>
      </c>
      <c r="I47" s="385">
        <f>G47-H47</f>
        <v>-1619</v>
      </c>
      <c r="J47" s="385">
        <f>$F47*I47</f>
        <v>809500</v>
      </c>
      <c r="K47" s="385">
        <f>J47/1000000</f>
        <v>0.8095</v>
      </c>
      <c r="L47" s="412">
        <v>999222</v>
      </c>
      <c r="M47" s="413">
        <v>999222</v>
      </c>
      <c r="N47" s="385">
        <f>L47-M47</f>
        <v>0</v>
      </c>
      <c r="O47" s="385">
        <f>$F47*N47</f>
        <v>0</v>
      </c>
      <c r="P47" s="385">
        <f>O47/1000000</f>
        <v>0</v>
      </c>
      <c r="Q47" s="630" t="s">
        <v>439</v>
      </c>
    </row>
    <row r="48" spans="1:17" s="626" customFormat="1" ht="16.5" customHeight="1">
      <c r="A48" s="311"/>
      <c r="B48" s="371"/>
      <c r="C48" s="372"/>
      <c r="D48" s="144"/>
      <c r="E48" s="110"/>
      <c r="F48" s="381"/>
      <c r="G48" s="412"/>
      <c r="H48" s="413"/>
      <c r="I48" s="385"/>
      <c r="J48" s="385"/>
      <c r="K48" s="385"/>
      <c r="L48" s="412"/>
      <c r="M48" s="413"/>
      <c r="N48" s="385"/>
      <c r="O48" s="385"/>
      <c r="P48" s="385"/>
      <c r="Q48" s="630" t="s">
        <v>440</v>
      </c>
    </row>
    <row r="49" spans="1:17" s="626" customFormat="1" ht="15.75" customHeight="1">
      <c r="A49" s="311">
        <v>31</v>
      </c>
      <c r="B49" s="371" t="s">
        <v>17</v>
      </c>
      <c r="C49" s="372">
        <v>4864979</v>
      </c>
      <c r="D49" s="144" t="s">
        <v>12</v>
      </c>
      <c r="E49" s="110" t="s">
        <v>349</v>
      </c>
      <c r="F49" s="381">
        <v>-2000</v>
      </c>
      <c r="G49" s="412">
        <v>3620</v>
      </c>
      <c r="H49" s="413">
        <v>2491</v>
      </c>
      <c r="I49" s="385">
        <f>G49-H49</f>
        <v>1129</v>
      </c>
      <c r="J49" s="385">
        <f t="shared" si="2"/>
        <v>-2258000</v>
      </c>
      <c r="K49" s="385">
        <f t="shared" si="3"/>
        <v>-2.258</v>
      </c>
      <c r="L49" s="412">
        <v>969682</v>
      </c>
      <c r="M49" s="413">
        <v>969682</v>
      </c>
      <c r="N49" s="385">
        <f>L49-M49</f>
        <v>0</v>
      </c>
      <c r="O49" s="385">
        <f t="shared" si="4"/>
        <v>0</v>
      </c>
      <c r="P49" s="385">
        <f t="shared" si="5"/>
        <v>0</v>
      </c>
      <c r="Q49" s="681"/>
    </row>
    <row r="50" spans="1:17" ht="13.5" customHeight="1">
      <c r="A50" s="311"/>
      <c r="B50" s="373" t="s">
        <v>176</v>
      </c>
      <c r="C50" s="372"/>
      <c r="D50" s="144"/>
      <c r="E50" s="144"/>
      <c r="F50" s="381"/>
      <c r="G50" s="544"/>
      <c r="H50" s="543"/>
      <c r="I50" s="387"/>
      <c r="J50" s="387"/>
      <c r="K50" s="387"/>
      <c r="L50" s="388"/>
      <c r="M50" s="387"/>
      <c r="N50" s="387"/>
      <c r="O50" s="387"/>
      <c r="P50" s="387"/>
      <c r="Q50" s="173"/>
    </row>
    <row r="51" spans="1:17" ht="15" customHeight="1">
      <c r="A51" s="311">
        <v>32</v>
      </c>
      <c r="B51" s="371" t="s">
        <v>15</v>
      </c>
      <c r="C51" s="372">
        <v>4864966</v>
      </c>
      <c r="D51" s="144" t="s">
        <v>12</v>
      </c>
      <c r="E51" s="110" t="s">
        <v>349</v>
      </c>
      <c r="F51" s="381">
        <v>-1000</v>
      </c>
      <c r="G51" s="409">
        <v>992592</v>
      </c>
      <c r="H51" s="410">
        <v>992924</v>
      </c>
      <c r="I51" s="387">
        <f>G51-H51</f>
        <v>-332</v>
      </c>
      <c r="J51" s="387">
        <f t="shared" si="2"/>
        <v>332000</v>
      </c>
      <c r="K51" s="387">
        <f t="shared" si="3"/>
        <v>0.332</v>
      </c>
      <c r="L51" s="409">
        <v>906180</v>
      </c>
      <c r="M51" s="410">
        <v>906182</v>
      </c>
      <c r="N51" s="387">
        <f>L51-M51</f>
        <v>-2</v>
      </c>
      <c r="O51" s="387">
        <f t="shared" si="4"/>
        <v>2000</v>
      </c>
      <c r="P51" s="387">
        <f t="shared" si="5"/>
        <v>0.002</v>
      </c>
      <c r="Q51" s="173"/>
    </row>
    <row r="52" spans="1:17" ht="17.25" customHeight="1">
      <c r="A52" s="311">
        <v>33</v>
      </c>
      <c r="B52" s="371" t="s">
        <v>16</v>
      </c>
      <c r="C52" s="372">
        <v>4864967</v>
      </c>
      <c r="D52" s="144" t="s">
        <v>12</v>
      </c>
      <c r="E52" s="110" t="s">
        <v>349</v>
      </c>
      <c r="F52" s="381">
        <v>-1000</v>
      </c>
      <c r="G52" s="409">
        <v>994499</v>
      </c>
      <c r="H52" s="410">
        <v>994499</v>
      </c>
      <c r="I52" s="387">
        <f>G52-H52</f>
        <v>0</v>
      </c>
      <c r="J52" s="387">
        <f t="shared" si="2"/>
        <v>0</v>
      </c>
      <c r="K52" s="387">
        <f t="shared" si="3"/>
        <v>0</v>
      </c>
      <c r="L52" s="409">
        <v>927516</v>
      </c>
      <c r="M52" s="410">
        <v>927516</v>
      </c>
      <c r="N52" s="387">
        <f>L52-M52</f>
        <v>0</v>
      </c>
      <c r="O52" s="387">
        <f t="shared" si="4"/>
        <v>0</v>
      </c>
      <c r="P52" s="387">
        <f t="shared" si="5"/>
        <v>0</v>
      </c>
      <c r="Q52" s="173"/>
    </row>
    <row r="53" spans="1:17" ht="17.25" customHeight="1">
      <c r="A53" s="311">
        <v>34</v>
      </c>
      <c r="B53" s="371" t="s">
        <v>17</v>
      </c>
      <c r="C53" s="372">
        <v>4865000</v>
      </c>
      <c r="D53" s="144" t="s">
        <v>12</v>
      </c>
      <c r="E53" s="110" t="s">
        <v>349</v>
      </c>
      <c r="F53" s="381">
        <v>-1000</v>
      </c>
      <c r="G53" s="409">
        <v>996389</v>
      </c>
      <c r="H53" s="410">
        <v>996712</v>
      </c>
      <c r="I53" s="387">
        <f>G53-H53</f>
        <v>-323</v>
      </c>
      <c r="J53" s="387">
        <f t="shared" si="2"/>
        <v>323000</v>
      </c>
      <c r="K53" s="387">
        <f t="shared" si="3"/>
        <v>0.323</v>
      </c>
      <c r="L53" s="409">
        <v>991282</v>
      </c>
      <c r="M53" s="410">
        <v>991284</v>
      </c>
      <c r="N53" s="387">
        <f>L53-M53</f>
        <v>-2</v>
      </c>
      <c r="O53" s="387">
        <f t="shared" si="4"/>
        <v>2000</v>
      </c>
      <c r="P53" s="387">
        <f t="shared" si="5"/>
        <v>0.002</v>
      </c>
      <c r="Q53" s="491"/>
    </row>
    <row r="54" spans="1:17" s="626" customFormat="1" ht="17.25" customHeight="1">
      <c r="A54" s="311">
        <v>35</v>
      </c>
      <c r="B54" s="371" t="s">
        <v>168</v>
      </c>
      <c r="C54" s="372">
        <v>5128468</v>
      </c>
      <c r="D54" s="144" t="s">
        <v>12</v>
      </c>
      <c r="E54" s="110" t="s">
        <v>349</v>
      </c>
      <c r="F54" s="381">
        <v>-1000</v>
      </c>
      <c r="G54" s="412">
        <v>978681</v>
      </c>
      <c r="H54" s="413">
        <v>979574</v>
      </c>
      <c r="I54" s="385">
        <f>G54-H54</f>
        <v>-893</v>
      </c>
      <c r="J54" s="385">
        <f>$F54*I54</f>
        <v>893000</v>
      </c>
      <c r="K54" s="385">
        <f>J54/1000000</f>
        <v>0.893</v>
      </c>
      <c r="L54" s="412">
        <v>980713</v>
      </c>
      <c r="M54" s="413">
        <v>980726</v>
      </c>
      <c r="N54" s="385">
        <f>L54-M54</f>
        <v>-13</v>
      </c>
      <c r="O54" s="385">
        <f>$F54*N54</f>
        <v>13000</v>
      </c>
      <c r="P54" s="385">
        <f>O54/1000000</f>
        <v>0.013</v>
      </c>
      <c r="Q54" s="631"/>
    </row>
    <row r="55" spans="1:17" ht="17.25" customHeight="1">
      <c r="A55" s="311"/>
      <c r="B55" s="373" t="s">
        <v>121</v>
      </c>
      <c r="C55" s="372"/>
      <c r="D55" s="144"/>
      <c r="E55" s="110"/>
      <c r="F55" s="379"/>
      <c r="G55" s="544"/>
      <c r="H55" s="547"/>
      <c r="I55" s="387"/>
      <c r="J55" s="387"/>
      <c r="K55" s="387"/>
      <c r="L55" s="388"/>
      <c r="M55" s="385"/>
      <c r="N55" s="387"/>
      <c r="O55" s="387"/>
      <c r="P55" s="387"/>
      <c r="Q55" s="173"/>
    </row>
    <row r="56" spans="1:17" s="626" customFormat="1" ht="15.75" customHeight="1">
      <c r="A56" s="311">
        <v>36</v>
      </c>
      <c r="B56" s="371" t="s">
        <v>371</v>
      </c>
      <c r="C56" s="372">
        <v>4864827</v>
      </c>
      <c r="D56" s="144" t="s">
        <v>12</v>
      </c>
      <c r="E56" s="110" t="s">
        <v>349</v>
      </c>
      <c r="F56" s="379">
        <v>-666.666</v>
      </c>
      <c r="G56" s="412">
        <v>971432</v>
      </c>
      <c r="H56" s="413">
        <v>975403</v>
      </c>
      <c r="I56" s="385">
        <f>G56-H56</f>
        <v>-3971</v>
      </c>
      <c r="J56" s="385">
        <f t="shared" si="2"/>
        <v>2647330.686</v>
      </c>
      <c r="K56" s="385">
        <f t="shared" si="3"/>
        <v>2.647330686</v>
      </c>
      <c r="L56" s="412">
        <v>977072</v>
      </c>
      <c r="M56" s="413">
        <v>977072</v>
      </c>
      <c r="N56" s="385">
        <f>L56-M56</f>
        <v>0</v>
      </c>
      <c r="O56" s="385">
        <f t="shared" si="4"/>
        <v>0</v>
      </c>
      <c r="P56" s="385">
        <f t="shared" si="5"/>
        <v>0</v>
      </c>
      <c r="Q56" s="631"/>
    </row>
    <row r="57" spans="1:17" s="626" customFormat="1" ht="17.25" customHeight="1">
      <c r="A57" s="311">
        <v>37</v>
      </c>
      <c r="B57" s="371" t="s">
        <v>178</v>
      </c>
      <c r="C57" s="372">
        <v>4864952</v>
      </c>
      <c r="D57" s="144" t="s">
        <v>12</v>
      </c>
      <c r="E57" s="110" t="s">
        <v>349</v>
      </c>
      <c r="F57" s="379">
        <v>-2500</v>
      </c>
      <c r="G57" s="412">
        <v>992021</v>
      </c>
      <c r="H57" s="413">
        <v>991417</v>
      </c>
      <c r="I57" s="385">
        <f>G57-H57</f>
        <v>604</v>
      </c>
      <c r="J57" s="385">
        <f t="shared" si="2"/>
        <v>-1510000</v>
      </c>
      <c r="K57" s="385">
        <f t="shared" si="3"/>
        <v>-1.51</v>
      </c>
      <c r="L57" s="412">
        <v>481</v>
      </c>
      <c r="M57" s="413">
        <v>481</v>
      </c>
      <c r="N57" s="385">
        <f>L57-M57</f>
        <v>0</v>
      </c>
      <c r="O57" s="385">
        <f t="shared" si="4"/>
        <v>0</v>
      </c>
      <c r="P57" s="385">
        <f t="shared" si="5"/>
        <v>0</v>
      </c>
      <c r="Q57" s="630"/>
    </row>
    <row r="58" spans="1:17" ht="18.75" customHeight="1">
      <c r="A58" s="311"/>
      <c r="B58" s="373" t="s">
        <v>373</v>
      </c>
      <c r="C58" s="372"/>
      <c r="D58" s="144"/>
      <c r="E58" s="110"/>
      <c r="F58" s="379"/>
      <c r="G58" s="544"/>
      <c r="H58" s="547"/>
      <c r="I58" s="387"/>
      <c r="J58" s="387"/>
      <c r="K58" s="387"/>
      <c r="L58" s="391"/>
      <c r="M58" s="385"/>
      <c r="N58" s="387"/>
      <c r="O58" s="387"/>
      <c r="P58" s="387"/>
      <c r="Q58" s="173"/>
    </row>
    <row r="59" spans="1:17" s="626" customFormat="1" ht="21" customHeight="1">
      <c r="A59" s="311">
        <v>38</v>
      </c>
      <c r="B59" s="371" t="s">
        <v>371</v>
      </c>
      <c r="C59" s="372">
        <v>4865024</v>
      </c>
      <c r="D59" s="144" t="s">
        <v>12</v>
      </c>
      <c r="E59" s="110" t="s">
        <v>349</v>
      </c>
      <c r="F59" s="515">
        <v>-2000</v>
      </c>
      <c r="G59" s="412">
        <v>3894</v>
      </c>
      <c r="H59" s="413">
        <v>3783</v>
      </c>
      <c r="I59" s="385">
        <f>G59-H59</f>
        <v>111</v>
      </c>
      <c r="J59" s="385">
        <f t="shared" si="2"/>
        <v>-222000</v>
      </c>
      <c r="K59" s="385">
        <f t="shared" si="3"/>
        <v>-0.222</v>
      </c>
      <c r="L59" s="412">
        <v>2014</v>
      </c>
      <c r="M59" s="413">
        <v>2013</v>
      </c>
      <c r="N59" s="385">
        <f>L59-M59</f>
        <v>1</v>
      </c>
      <c r="O59" s="385">
        <f t="shared" si="4"/>
        <v>-2000</v>
      </c>
      <c r="P59" s="385">
        <f t="shared" si="5"/>
        <v>-0.002</v>
      </c>
      <c r="Q59" s="630"/>
    </row>
    <row r="60" spans="1:17" s="626" customFormat="1" ht="21" customHeight="1">
      <c r="A60" s="311">
        <v>39</v>
      </c>
      <c r="B60" s="371" t="s">
        <v>178</v>
      </c>
      <c r="C60" s="372">
        <v>4864920</v>
      </c>
      <c r="D60" s="144" t="s">
        <v>12</v>
      </c>
      <c r="E60" s="110" t="s">
        <v>349</v>
      </c>
      <c r="F60" s="515">
        <v>-2000</v>
      </c>
      <c r="G60" s="412">
        <v>706</v>
      </c>
      <c r="H60" s="413">
        <v>580</v>
      </c>
      <c r="I60" s="385">
        <f>G60-H60</f>
        <v>126</v>
      </c>
      <c r="J60" s="385">
        <f t="shared" si="2"/>
        <v>-252000</v>
      </c>
      <c r="K60" s="385">
        <f t="shared" si="3"/>
        <v>-0.252</v>
      </c>
      <c r="L60" s="412">
        <v>1061</v>
      </c>
      <c r="M60" s="413">
        <v>1060</v>
      </c>
      <c r="N60" s="385">
        <f>L60-M60</f>
        <v>1</v>
      </c>
      <c r="O60" s="385">
        <f t="shared" si="4"/>
        <v>-2000</v>
      </c>
      <c r="P60" s="385">
        <f t="shared" si="5"/>
        <v>-0.002</v>
      </c>
      <c r="Q60" s="630"/>
    </row>
    <row r="61" spans="1:17" ht="18" customHeight="1">
      <c r="A61" s="311"/>
      <c r="B61" s="612" t="s">
        <v>379</v>
      </c>
      <c r="C61" s="372"/>
      <c r="D61" s="144"/>
      <c r="E61" s="110"/>
      <c r="F61" s="515"/>
      <c r="G61" s="409"/>
      <c r="H61" s="410"/>
      <c r="I61" s="387"/>
      <c r="J61" s="387"/>
      <c r="K61" s="387"/>
      <c r="L61" s="409"/>
      <c r="M61" s="410"/>
      <c r="N61" s="387"/>
      <c r="O61" s="387"/>
      <c r="P61" s="387"/>
      <c r="Q61" s="173"/>
    </row>
    <row r="62" spans="1:17" s="626" customFormat="1" ht="21" customHeight="1">
      <c r="A62" s="311">
        <v>40</v>
      </c>
      <c r="B62" s="371" t="s">
        <v>371</v>
      </c>
      <c r="C62" s="372">
        <v>5128414</v>
      </c>
      <c r="D62" s="144" t="s">
        <v>12</v>
      </c>
      <c r="E62" s="110" t="s">
        <v>349</v>
      </c>
      <c r="F62" s="515">
        <v>-1000</v>
      </c>
      <c r="G62" s="412">
        <v>927461</v>
      </c>
      <c r="H62" s="413">
        <v>929339</v>
      </c>
      <c r="I62" s="385">
        <f>G62-H62</f>
        <v>-1878</v>
      </c>
      <c r="J62" s="385">
        <f t="shared" si="2"/>
        <v>1878000</v>
      </c>
      <c r="K62" s="385">
        <f t="shared" si="3"/>
        <v>1.878</v>
      </c>
      <c r="L62" s="412">
        <v>988357</v>
      </c>
      <c r="M62" s="413">
        <v>988358</v>
      </c>
      <c r="N62" s="385">
        <f>L62-M62</f>
        <v>-1</v>
      </c>
      <c r="O62" s="385">
        <f t="shared" si="4"/>
        <v>1000</v>
      </c>
      <c r="P62" s="385">
        <f t="shared" si="5"/>
        <v>0.001</v>
      </c>
      <c r="Q62" s="630"/>
    </row>
    <row r="63" spans="1:17" s="626" customFormat="1" ht="21" customHeight="1">
      <c r="A63" s="311">
        <v>41</v>
      </c>
      <c r="B63" s="371" t="s">
        <v>178</v>
      </c>
      <c r="C63" s="372">
        <v>5128416</v>
      </c>
      <c r="D63" s="144" t="s">
        <v>12</v>
      </c>
      <c r="E63" s="110" t="s">
        <v>349</v>
      </c>
      <c r="F63" s="515">
        <v>-1000</v>
      </c>
      <c r="G63" s="412">
        <v>936108</v>
      </c>
      <c r="H63" s="413">
        <v>937835</v>
      </c>
      <c r="I63" s="385">
        <f>G63-H63</f>
        <v>-1727</v>
      </c>
      <c r="J63" s="385">
        <f t="shared" si="2"/>
        <v>1727000</v>
      </c>
      <c r="K63" s="385">
        <f t="shared" si="3"/>
        <v>1.727</v>
      </c>
      <c r="L63" s="412">
        <v>991924</v>
      </c>
      <c r="M63" s="413">
        <v>991924</v>
      </c>
      <c r="N63" s="385">
        <f>L63-M63</f>
        <v>0</v>
      </c>
      <c r="O63" s="385">
        <f t="shared" si="4"/>
        <v>0</v>
      </c>
      <c r="P63" s="385">
        <f t="shared" si="5"/>
        <v>0</v>
      </c>
      <c r="Q63" s="630"/>
    </row>
    <row r="64" spans="1:17" ht="21" customHeight="1">
      <c r="A64" s="311"/>
      <c r="B64" s="612" t="s">
        <v>388</v>
      </c>
      <c r="C64" s="372"/>
      <c r="D64" s="144"/>
      <c r="E64" s="110"/>
      <c r="F64" s="515"/>
      <c r="G64" s="409"/>
      <c r="H64" s="410"/>
      <c r="I64" s="387"/>
      <c r="J64" s="387"/>
      <c r="K64" s="387"/>
      <c r="L64" s="409"/>
      <c r="M64" s="410"/>
      <c r="N64" s="387"/>
      <c r="O64" s="387"/>
      <c r="P64" s="387"/>
      <c r="Q64" s="173"/>
    </row>
    <row r="65" spans="1:17" s="626" customFormat="1" ht="21" customHeight="1">
      <c r="A65" s="311">
        <v>42</v>
      </c>
      <c r="B65" s="371" t="s">
        <v>389</v>
      </c>
      <c r="C65" s="372">
        <v>5100228</v>
      </c>
      <c r="D65" s="144" t="s">
        <v>12</v>
      </c>
      <c r="E65" s="110" t="s">
        <v>349</v>
      </c>
      <c r="F65" s="515">
        <v>800</v>
      </c>
      <c r="G65" s="412">
        <v>993087</v>
      </c>
      <c r="H65" s="413">
        <v>993087</v>
      </c>
      <c r="I65" s="385">
        <f>G65-H65</f>
        <v>0</v>
      </c>
      <c r="J65" s="385">
        <f t="shared" si="2"/>
        <v>0</v>
      </c>
      <c r="K65" s="385">
        <f t="shared" si="3"/>
        <v>0</v>
      </c>
      <c r="L65" s="412">
        <v>1367</v>
      </c>
      <c r="M65" s="413">
        <v>1367</v>
      </c>
      <c r="N65" s="385">
        <f>L65-M65</f>
        <v>0</v>
      </c>
      <c r="O65" s="385">
        <f t="shared" si="4"/>
        <v>0</v>
      </c>
      <c r="P65" s="385">
        <f t="shared" si="5"/>
        <v>0</v>
      </c>
      <c r="Q65" s="630"/>
    </row>
    <row r="66" spans="1:17" s="626" customFormat="1" ht="21" customHeight="1">
      <c r="A66" s="311">
        <v>43</v>
      </c>
      <c r="B66" s="439" t="s">
        <v>390</v>
      </c>
      <c r="C66" s="372">
        <v>5128441</v>
      </c>
      <c r="D66" s="144" t="s">
        <v>12</v>
      </c>
      <c r="E66" s="110" t="s">
        <v>349</v>
      </c>
      <c r="F66" s="515">
        <v>800</v>
      </c>
      <c r="G66" s="412">
        <v>31488</v>
      </c>
      <c r="H66" s="413">
        <v>31170</v>
      </c>
      <c r="I66" s="385">
        <f>G66-H66</f>
        <v>318</v>
      </c>
      <c r="J66" s="385">
        <f t="shared" si="2"/>
        <v>254400</v>
      </c>
      <c r="K66" s="385">
        <f t="shared" si="3"/>
        <v>0.2544</v>
      </c>
      <c r="L66" s="412">
        <v>1674</v>
      </c>
      <c r="M66" s="413">
        <v>1674</v>
      </c>
      <c r="N66" s="385">
        <f>L66-M66</f>
        <v>0</v>
      </c>
      <c r="O66" s="385">
        <f t="shared" si="4"/>
        <v>0</v>
      </c>
      <c r="P66" s="385">
        <f t="shared" si="5"/>
        <v>0</v>
      </c>
      <c r="Q66" s="630"/>
    </row>
    <row r="67" spans="1:17" s="626" customFormat="1" ht="21" customHeight="1">
      <c r="A67" s="311">
        <v>44</v>
      </c>
      <c r="B67" s="371" t="s">
        <v>365</v>
      </c>
      <c r="C67" s="372">
        <v>5128443</v>
      </c>
      <c r="D67" s="144" t="s">
        <v>12</v>
      </c>
      <c r="E67" s="110" t="s">
        <v>349</v>
      </c>
      <c r="F67" s="515">
        <v>800</v>
      </c>
      <c r="G67" s="412">
        <v>909524</v>
      </c>
      <c r="H67" s="413">
        <v>913016</v>
      </c>
      <c r="I67" s="385">
        <f>G67-H67</f>
        <v>-3492</v>
      </c>
      <c r="J67" s="385">
        <f t="shared" si="2"/>
        <v>-2793600</v>
      </c>
      <c r="K67" s="385">
        <f t="shared" si="3"/>
        <v>-2.7936</v>
      </c>
      <c r="L67" s="412">
        <v>999542</v>
      </c>
      <c r="M67" s="413">
        <v>999542</v>
      </c>
      <c r="N67" s="385">
        <f>L67-M67</f>
        <v>0</v>
      </c>
      <c r="O67" s="385">
        <f t="shared" si="4"/>
        <v>0</v>
      </c>
      <c r="P67" s="385">
        <f t="shared" si="5"/>
        <v>0</v>
      </c>
      <c r="Q67" s="630"/>
    </row>
    <row r="68" spans="1:17" s="626" customFormat="1" ht="21" customHeight="1">
      <c r="A68" s="311">
        <v>45</v>
      </c>
      <c r="B68" s="371" t="s">
        <v>393</v>
      </c>
      <c r="C68" s="372">
        <v>5128407</v>
      </c>
      <c r="D68" s="144" t="s">
        <v>12</v>
      </c>
      <c r="E68" s="110" t="s">
        <v>349</v>
      </c>
      <c r="F68" s="515">
        <v>-2000</v>
      </c>
      <c r="G68" s="412">
        <v>999427</v>
      </c>
      <c r="H68" s="413">
        <v>999427</v>
      </c>
      <c r="I68" s="385">
        <f>G68-H68</f>
        <v>0</v>
      </c>
      <c r="J68" s="385">
        <f t="shared" si="2"/>
        <v>0</v>
      </c>
      <c r="K68" s="385">
        <f t="shared" si="3"/>
        <v>0</v>
      </c>
      <c r="L68" s="412">
        <v>999958</v>
      </c>
      <c r="M68" s="413">
        <v>999958</v>
      </c>
      <c r="N68" s="385">
        <f>L68-M68</f>
        <v>0</v>
      </c>
      <c r="O68" s="385">
        <f t="shared" si="4"/>
        <v>0</v>
      </c>
      <c r="P68" s="385">
        <f t="shared" si="5"/>
        <v>0</v>
      </c>
      <c r="Q68" s="630"/>
    </row>
    <row r="69" spans="1:17" ht="21" customHeight="1">
      <c r="A69" s="311"/>
      <c r="B69" s="338" t="s">
        <v>107</v>
      </c>
      <c r="C69" s="372"/>
      <c r="D69" s="98"/>
      <c r="E69" s="98"/>
      <c r="F69" s="379"/>
      <c r="G69" s="544"/>
      <c r="H69" s="547"/>
      <c r="I69" s="385"/>
      <c r="J69" s="385"/>
      <c r="K69" s="385"/>
      <c r="L69" s="391"/>
      <c r="M69" s="385"/>
      <c r="N69" s="385"/>
      <c r="O69" s="385"/>
      <c r="P69" s="385"/>
      <c r="Q69" s="630"/>
    </row>
    <row r="70" spans="1:17" s="626" customFormat="1" ht="18" customHeight="1">
      <c r="A70" s="311">
        <v>46</v>
      </c>
      <c r="B70" s="371" t="s">
        <v>118</v>
      </c>
      <c r="C70" s="372">
        <v>4864951</v>
      </c>
      <c r="D70" s="144" t="s">
        <v>12</v>
      </c>
      <c r="E70" s="110" t="s">
        <v>349</v>
      </c>
      <c r="F70" s="381">
        <v>1000</v>
      </c>
      <c r="G70" s="412">
        <v>987727</v>
      </c>
      <c r="H70" s="413">
        <v>988292</v>
      </c>
      <c r="I70" s="385">
        <f>G70-H70</f>
        <v>-565</v>
      </c>
      <c r="J70" s="385">
        <f t="shared" si="2"/>
        <v>-565000</v>
      </c>
      <c r="K70" s="385">
        <f t="shared" si="3"/>
        <v>-0.565</v>
      </c>
      <c r="L70" s="412">
        <v>35243</v>
      </c>
      <c r="M70" s="413">
        <v>35263</v>
      </c>
      <c r="N70" s="385">
        <f>L70-M70</f>
        <v>-20</v>
      </c>
      <c r="O70" s="385">
        <f t="shared" si="4"/>
        <v>-20000</v>
      </c>
      <c r="P70" s="385">
        <f t="shared" si="5"/>
        <v>-0.02</v>
      </c>
      <c r="Q70" s="630"/>
    </row>
    <row r="71" spans="1:17" s="626" customFormat="1" ht="17.25" customHeight="1">
      <c r="A71" s="311">
        <v>47</v>
      </c>
      <c r="B71" s="371" t="s">
        <v>119</v>
      </c>
      <c r="C71" s="372">
        <v>4865016</v>
      </c>
      <c r="D71" s="144" t="s">
        <v>12</v>
      </c>
      <c r="E71" s="110" t="s">
        <v>349</v>
      </c>
      <c r="F71" s="381">
        <v>2000</v>
      </c>
      <c r="G71" s="412">
        <v>7</v>
      </c>
      <c r="H71" s="413">
        <v>508</v>
      </c>
      <c r="I71" s="333">
        <f>G71-H71</f>
        <v>-501</v>
      </c>
      <c r="J71" s="333">
        <f>$F71*I71</f>
        <v>-1002000</v>
      </c>
      <c r="K71" s="333">
        <f>J71/1000000</f>
        <v>-1.002</v>
      </c>
      <c r="L71" s="412">
        <v>999722</v>
      </c>
      <c r="M71" s="413">
        <v>999725</v>
      </c>
      <c r="N71" s="413">
        <f>L71-M71</f>
        <v>-3</v>
      </c>
      <c r="O71" s="413">
        <f>$F71*N71</f>
        <v>-6000</v>
      </c>
      <c r="P71" s="413">
        <f>O71/1000000</f>
        <v>-0.006</v>
      </c>
      <c r="Q71" s="648"/>
    </row>
    <row r="72" spans="1:17" ht="19.5" customHeight="1">
      <c r="A72" s="311"/>
      <c r="B72" s="373" t="s">
        <v>177</v>
      </c>
      <c r="C72" s="372"/>
      <c r="D72" s="144"/>
      <c r="E72" s="144"/>
      <c r="F72" s="381"/>
      <c r="G72" s="544"/>
      <c r="H72" s="547"/>
      <c r="I72" s="385"/>
      <c r="J72" s="385"/>
      <c r="K72" s="385"/>
      <c r="L72" s="391"/>
      <c r="M72" s="385"/>
      <c r="N72" s="385"/>
      <c r="O72" s="385"/>
      <c r="P72" s="385"/>
      <c r="Q72" s="630"/>
    </row>
    <row r="73" spans="1:17" s="626" customFormat="1" ht="14.25" customHeight="1">
      <c r="A73" s="311">
        <v>48</v>
      </c>
      <c r="B73" s="371" t="s">
        <v>38</v>
      </c>
      <c r="C73" s="372">
        <v>4864990</v>
      </c>
      <c r="D73" s="144" t="s">
        <v>12</v>
      </c>
      <c r="E73" s="110" t="s">
        <v>349</v>
      </c>
      <c r="F73" s="381">
        <v>-1000</v>
      </c>
      <c r="G73" s="412">
        <v>33149</v>
      </c>
      <c r="H73" s="413">
        <v>30648</v>
      </c>
      <c r="I73" s="385">
        <f>G73-H73</f>
        <v>2501</v>
      </c>
      <c r="J73" s="385">
        <f t="shared" si="2"/>
        <v>-2501000</v>
      </c>
      <c r="K73" s="385">
        <f t="shared" si="3"/>
        <v>-2.501</v>
      </c>
      <c r="L73" s="412">
        <v>973252</v>
      </c>
      <c r="M73" s="413">
        <v>973252</v>
      </c>
      <c r="N73" s="385">
        <f>L73-M73</f>
        <v>0</v>
      </c>
      <c r="O73" s="385">
        <f t="shared" si="4"/>
        <v>0</v>
      </c>
      <c r="P73" s="385">
        <f t="shared" si="5"/>
        <v>0</v>
      </c>
      <c r="Q73" s="630"/>
    </row>
    <row r="74" spans="1:17" s="626" customFormat="1" ht="17.25" customHeight="1">
      <c r="A74" s="311">
        <v>49</v>
      </c>
      <c r="B74" s="371" t="s">
        <v>178</v>
      </c>
      <c r="C74" s="372">
        <v>4864991</v>
      </c>
      <c r="D74" s="144" t="s">
        <v>12</v>
      </c>
      <c r="E74" s="110" t="s">
        <v>349</v>
      </c>
      <c r="F74" s="381">
        <v>-1000</v>
      </c>
      <c r="G74" s="412">
        <v>16246</v>
      </c>
      <c r="H74" s="413">
        <v>16331</v>
      </c>
      <c r="I74" s="385">
        <f>G74-H74</f>
        <v>-85</v>
      </c>
      <c r="J74" s="385">
        <f t="shared" si="2"/>
        <v>85000</v>
      </c>
      <c r="K74" s="385">
        <f t="shared" si="3"/>
        <v>0.085</v>
      </c>
      <c r="L74" s="412">
        <v>987948</v>
      </c>
      <c r="M74" s="413">
        <v>987949</v>
      </c>
      <c r="N74" s="385">
        <f>L74-M74</f>
        <v>-1</v>
      </c>
      <c r="O74" s="385">
        <f t="shared" si="4"/>
        <v>1000</v>
      </c>
      <c r="P74" s="385">
        <f t="shared" si="5"/>
        <v>0.001</v>
      </c>
      <c r="Q74" s="630"/>
    </row>
    <row r="75" spans="1:17" ht="15.75" customHeight="1">
      <c r="A75" s="311"/>
      <c r="B75" s="376" t="s">
        <v>28</v>
      </c>
      <c r="C75" s="341"/>
      <c r="D75" s="59"/>
      <c r="E75" s="59"/>
      <c r="F75" s="381"/>
      <c r="G75" s="544"/>
      <c r="H75" s="543"/>
      <c r="I75" s="387"/>
      <c r="J75" s="387"/>
      <c r="K75" s="387"/>
      <c r="L75" s="388"/>
      <c r="M75" s="387"/>
      <c r="N75" s="387"/>
      <c r="O75" s="387"/>
      <c r="P75" s="387"/>
      <c r="Q75" s="173"/>
    </row>
    <row r="76" spans="1:17" ht="21" customHeight="1">
      <c r="A76" s="311">
        <v>50</v>
      </c>
      <c r="B76" s="102" t="s">
        <v>83</v>
      </c>
      <c r="C76" s="341">
        <v>4865092</v>
      </c>
      <c r="D76" s="59" t="s">
        <v>12</v>
      </c>
      <c r="E76" s="110" t="s">
        <v>349</v>
      </c>
      <c r="F76" s="381">
        <v>100</v>
      </c>
      <c r="G76" s="409">
        <v>22362</v>
      </c>
      <c r="H76" s="410">
        <v>21361</v>
      </c>
      <c r="I76" s="387">
        <f>G76-H76</f>
        <v>1001</v>
      </c>
      <c r="J76" s="387">
        <f t="shared" si="2"/>
        <v>100100</v>
      </c>
      <c r="K76" s="387">
        <f t="shared" si="3"/>
        <v>0.1001</v>
      </c>
      <c r="L76" s="409">
        <v>21536</v>
      </c>
      <c r="M76" s="410">
        <v>21522</v>
      </c>
      <c r="N76" s="387">
        <f>L76-M76</f>
        <v>14</v>
      </c>
      <c r="O76" s="387">
        <f t="shared" si="4"/>
        <v>1400</v>
      </c>
      <c r="P76" s="387">
        <f t="shared" si="5"/>
        <v>0.0014</v>
      </c>
      <c r="Q76" s="173"/>
    </row>
    <row r="77" spans="1:17" ht="15.75" customHeight="1">
      <c r="A77" s="311"/>
      <c r="B77" s="373" t="s">
        <v>49</v>
      </c>
      <c r="C77" s="372"/>
      <c r="D77" s="144"/>
      <c r="E77" s="144"/>
      <c r="F77" s="381"/>
      <c r="G77" s="544"/>
      <c r="H77" s="543"/>
      <c r="I77" s="387"/>
      <c r="J77" s="387"/>
      <c r="K77" s="387"/>
      <c r="L77" s="388"/>
      <c r="M77" s="387"/>
      <c r="N77" s="387"/>
      <c r="O77" s="387"/>
      <c r="P77" s="387"/>
      <c r="Q77" s="173"/>
    </row>
    <row r="78" spans="1:17" s="626" customFormat="1" ht="18" customHeight="1">
      <c r="A78" s="311">
        <v>51</v>
      </c>
      <c r="B78" s="371" t="s">
        <v>350</v>
      </c>
      <c r="C78" s="372">
        <v>4864898</v>
      </c>
      <c r="D78" s="144" t="s">
        <v>12</v>
      </c>
      <c r="E78" s="110" t="s">
        <v>349</v>
      </c>
      <c r="F78" s="381">
        <v>100</v>
      </c>
      <c r="G78" s="412">
        <v>8986</v>
      </c>
      <c r="H78" s="413">
        <v>9261</v>
      </c>
      <c r="I78" s="385">
        <f>G78-H78</f>
        <v>-275</v>
      </c>
      <c r="J78" s="385">
        <f t="shared" si="2"/>
        <v>-27500</v>
      </c>
      <c r="K78" s="385">
        <f t="shared" si="3"/>
        <v>-0.0275</v>
      </c>
      <c r="L78" s="412">
        <v>61338</v>
      </c>
      <c r="M78" s="413">
        <v>61338</v>
      </c>
      <c r="N78" s="385">
        <f>L78-M78</f>
        <v>0</v>
      </c>
      <c r="O78" s="385">
        <f t="shared" si="4"/>
        <v>0</v>
      </c>
      <c r="P78" s="385">
        <f t="shared" si="5"/>
        <v>0</v>
      </c>
      <c r="Q78" s="631"/>
    </row>
    <row r="79" spans="1:17" ht="14.25" customHeight="1">
      <c r="A79" s="377"/>
      <c r="B79" s="376" t="s">
        <v>311</v>
      </c>
      <c r="C79" s="372"/>
      <c r="D79" s="144"/>
      <c r="E79" s="144"/>
      <c r="F79" s="381"/>
      <c r="G79" s="544"/>
      <c r="H79" s="543"/>
      <c r="I79" s="387"/>
      <c r="J79" s="387"/>
      <c r="K79" s="387"/>
      <c r="L79" s="388"/>
      <c r="M79" s="387"/>
      <c r="N79" s="387"/>
      <c r="O79" s="387"/>
      <c r="P79" s="387"/>
      <c r="Q79" s="173"/>
    </row>
    <row r="80" spans="1:17" s="626" customFormat="1" ht="21" customHeight="1">
      <c r="A80" s="311">
        <v>52</v>
      </c>
      <c r="B80" s="738" t="s">
        <v>353</v>
      </c>
      <c r="C80" s="372">
        <v>4865174</v>
      </c>
      <c r="D80" s="110" t="s">
        <v>12</v>
      </c>
      <c r="E80" s="110" t="s">
        <v>349</v>
      </c>
      <c r="F80" s="381">
        <v>1000</v>
      </c>
      <c r="G80" s="412">
        <v>0</v>
      </c>
      <c r="H80" s="413">
        <v>0</v>
      </c>
      <c r="I80" s="385">
        <f>G80-H80</f>
        <v>0</v>
      </c>
      <c r="J80" s="385">
        <f t="shared" si="2"/>
        <v>0</v>
      </c>
      <c r="K80" s="385">
        <f t="shared" si="3"/>
        <v>0</v>
      </c>
      <c r="L80" s="412">
        <v>0</v>
      </c>
      <c r="M80" s="413">
        <v>0</v>
      </c>
      <c r="N80" s="385">
        <f>L80-M80</f>
        <v>0</v>
      </c>
      <c r="O80" s="385">
        <f t="shared" si="4"/>
        <v>0</v>
      </c>
      <c r="P80" s="385">
        <f t="shared" si="5"/>
        <v>0</v>
      </c>
      <c r="Q80" s="680"/>
    </row>
    <row r="81" spans="1:17" ht="16.5" customHeight="1">
      <c r="A81" s="311"/>
      <c r="B81" s="376" t="s">
        <v>37</v>
      </c>
      <c r="C81" s="403"/>
      <c r="D81" s="425"/>
      <c r="E81" s="395"/>
      <c r="F81" s="403"/>
      <c r="G81" s="542"/>
      <c r="H81" s="543"/>
      <c r="I81" s="410"/>
      <c r="J81" s="410"/>
      <c r="K81" s="411"/>
      <c r="L81" s="409"/>
      <c r="M81" s="410"/>
      <c r="N81" s="410"/>
      <c r="O81" s="410"/>
      <c r="P81" s="411"/>
      <c r="Q81" s="173"/>
    </row>
    <row r="82" spans="1:17" s="626" customFormat="1" ht="18" customHeight="1">
      <c r="A82" s="311">
        <v>53</v>
      </c>
      <c r="B82" s="738" t="s">
        <v>365</v>
      </c>
      <c r="C82" s="403">
        <v>4864961</v>
      </c>
      <c r="D82" s="424" t="s">
        <v>12</v>
      </c>
      <c r="E82" s="395" t="s">
        <v>349</v>
      </c>
      <c r="F82" s="403">
        <v>1000</v>
      </c>
      <c r="G82" s="412">
        <v>915448</v>
      </c>
      <c r="H82" s="413">
        <v>916966</v>
      </c>
      <c r="I82" s="413">
        <f>G82-H82</f>
        <v>-1518</v>
      </c>
      <c r="J82" s="413">
        <f>$F82*I82</f>
        <v>-1518000</v>
      </c>
      <c r="K82" s="417">
        <f>J82/1000000</f>
        <v>-1.518</v>
      </c>
      <c r="L82" s="412">
        <v>991937</v>
      </c>
      <c r="M82" s="413">
        <v>991937</v>
      </c>
      <c r="N82" s="413">
        <f>L82-M82</f>
        <v>0</v>
      </c>
      <c r="O82" s="413">
        <f>$F82*N82</f>
        <v>0</v>
      </c>
      <c r="P82" s="417">
        <f>O82/1000000</f>
        <v>0</v>
      </c>
      <c r="Q82" s="630"/>
    </row>
    <row r="83" spans="1:17" ht="18" customHeight="1">
      <c r="A83" s="311"/>
      <c r="B83" s="376" t="s">
        <v>189</v>
      </c>
      <c r="C83" s="403"/>
      <c r="D83" s="424"/>
      <c r="E83" s="395"/>
      <c r="F83" s="403"/>
      <c r="G83" s="548"/>
      <c r="H83" s="547"/>
      <c r="I83" s="410"/>
      <c r="J83" s="410"/>
      <c r="K83" s="410"/>
      <c r="L83" s="412"/>
      <c r="M83" s="413"/>
      <c r="N83" s="410"/>
      <c r="O83" s="410"/>
      <c r="P83" s="410"/>
      <c r="Q83" s="173"/>
    </row>
    <row r="84" spans="1:17" s="626" customFormat="1" ht="19.5" customHeight="1">
      <c r="A84" s="311">
        <v>54</v>
      </c>
      <c r="B84" s="371" t="s">
        <v>367</v>
      </c>
      <c r="C84" s="403">
        <v>4902555</v>
      </c>
      <c r="D84" s="424" t="s">
        <v>12</v>
      </c>
      <c r="E84" s="395" t="s">
        <v>349</v>
      </c>
      <c r="F84" s="403">
        <v>75</v>
      </c>
      <c r="G84" s="412">
        <v>2477</v>
      </c>
      <c r="H84" s="413">
        <v>1841</v>
      </c>
      <c r="I84" s="413">
        <f>G84-H84</f>
        <v>636</v>
      </c>
      <c r="J84" s="413">
        <f>$F84*I84</f>
        <v>47700</v>
      </c>
      <c r="K84" s="417">
        <f>J84/1000000</f>
        <v>0.0477</v>
      </c>
      <c r="L84" s="412">
        <v>6949</v>
      </c>
      <c r="M84" s="413">
        <v>6946</v>
      </c>
      <c r="N84" s="413">
        <f>L84-M84</f>
        <v>3</v>
      </c>
      <c r="O84" s="413">
        <f>$F84*N84</f>
        <v>225</v>
      </c>
      <c r="P84" s="417">
        <f>O84/1000000</f>
        <v>0.000225</v>
      </c>
      <c r="Q84" s="648"/>
    </row>
    <row r="85" spans="1:17" s="626" customFormat="1" ht="15.75" customHeight="1">
      <c r="A85" s="311">
        <v>55</v>
      </c>
      <c r="B85" s="371" t="s">
        <v>368</v>
      </c>
      <c r="C85" s="403">
        <v>4902581</v>
      </c>
      <c r="D85" s="424" t="s">
        <v>12</v>
      </c>
      <c r="E85" s="395" t="s">
        <v>349</v>
      </c>
      <c r="F85" s="403">
        <v>100</v>
      </c>
      <c r="G85" s="412">
        <v>669</v>
      </c>
      <c r="H85" s="413">
        <v>323</v>
      </c>
      <c r="I85" s="413">
        <f>G85-H85</f>
        <v>346</v>
      </c>
      <c r="J85" s="413">
        <f>$F85*I85</f>
        <v>34600</v>
      </c>
      <c r="K85" s="417">
        <f>J85/1000000</f>
        <v>0.0346</v>
      </c>
      <c r="L85" s="412">
        <v>1486</v>
      </c>
      <c r="M85" s="413">
        <v>1484</v>
      </c>
      <c r="N85" s="413">
        <f>L85-M85</f>
        <v>2</v>
      </c>
      <c r="O85" s="413">
        <f>$F85*N85</f>
        <v>200</v>
      </c>
      <c r="P85" s="417">
        <f>O85/1000000</f>
        <v>0.0002</v>
      </c>
      <c r="Q85" s="630"/>
    </row>
    <row r="86" spans="1:17" ht="14.25" customHeight="1">
      <c r="A86" s="311"/>
      <c r="B86" s="376" t="s">
        <v>423</v>
      </c>
      <c r="C86" s="403"/>
      <c r="D86" s="424"/>
      <c r="E86" s="395"/>
      <c r="F86" s="403"/>
      <c r="G86" s="409"/>
      <c r="H86" s="410"/>
      <c r="I86" s="410"/>
      <c r="J86" s="410"/>
      <c r="K86" s="410"/>
      <c r="L86" s="409"/>
      <c r="M86" s="410"/>
      <c r="N86" s="410"/>
      <c r="O86" s="410"/>
      <c r="P86" s="410"/>
      <c r="Q86" s="173"/>
    </row>
    <row r="87" spans="1:17" s="626" customFormat="1" ht="21" customHeight="1">
      <c r="A87" s="311">
        <v>56</v>
      </c>
      <c r="B87" s="371" t="s">
        <v>424</v>
      </c>
      <c r="C87" s="403">
        <v>4864861</v>
      </c>
      <c r="D87" s="424" t="s">
        <v>12</v>
      </c>
      <c r="E87" s="395" t="s">
        <v>349</v>
      </c>
      <c r="F87" s="403">
        <v>1000</v>
      </c>
      <c r="G87" s="412">
        <v>245</v>
      </c>
      <c r="H87" s="413">
        <v>118</v>
      </c>
      <c r="I87" s="413">
        <f aca="true" t="shared" si="6" ref="I87:I94">G87-H87</f>
        <v>127</v>
      </c>
      <c r="J87" s="413">
        <f aca="true" t="shared" si="7" ref="J87:J94">$F87*I87</f>
        <v>127000</v>
      </c>
      <c r="K87" s="417">
        <f aca="true" t="shared" si="8" ref="K87:K94">J87/1000000</f>
        <v>0.127</v>
      </c>
      <c r="L87" s="412">
        <v>999983</v>
      </c>
      <c r="M87" s="413">
        <v>999983</v>
      </c>
      <c r="N87" s="413">
        <f aca="true" t="shared" si="9" ref="N87:N94">L87-M87</f>
        <v>0</v>
      </c>
      <c r="O87" s="413">
        <f aca="true" t="shared" si="10" ref="O87:O94">$F87*N87</f>
        <v>0</v>
      </c>
      <c r="P87" s="417">
        <f aca="true" t="shared" si="11" ref="P87:P94">O87/1000000</f>
        <v>0</v>
      </c>
      <c r="Q87" s="648"/>
    </row>
    <row r="88" spans="1:17" s="626" customFormat="1" ht="18" customHeight="1">
      <c r="A88" s="311">
        <v>57</v>
      </c>
      <c r="B88" s="371" t="s">
        <v>425</v>
      </c>
      <c r="C88" s="403">
        <v>4864877</v>
      </c>
      <c r="D88" s="424" t="s">
        <v>12</v>
      </c>
      <c r="E88" s="395" t="s">
        <v>349</v>
      </c>
      <c r="F88" s="403">
        <v>1000</v>
      </c>
      <c r="G88" s="412">
        <v>283</v>
      </c>
      <c r="H88" s="413">
        <v>122</v>
      </c>
      <c r="I88" s="413">
        <f t="shared" si="6"/>
        <v>161</v>
      </c>
      <c r="J88" s="413">
        <f t="shared" si="7"/>
        <v>161000</v>
      </c>
      <c r="K88" s="417">
        <f t="shared" si="8"/>
        <v>0.161</v>
      </c>
      <c r="L88" s="412">
        <v>144</v>
      </c>
      <c r="M88" s="413">
        <v>144</v>
      </c>
      <c r="N88" s="413">
        <f t="shared" si="9"/>
        <v>0</v>
      </c>
      <c r="O88" s="413">
        <f t="shared" si="10"/>
        <v>0</v>
      </c>
      <c r="P88" s="417">
        <f t="shared" si="11"/>
        <v>0</v>
      </c>
      <c r="Q88" s="630"/>
    </row>
    <row r="89" spans="1:17" s="626" customFormat="1" ht="21" customHeight="1">
      <c r="A89" s="311">
        <v>58</v>
      </c>
      <c r="B89" s="371" t="s">
        <v>426</v>
      </c>
      <c r="C89" s="403">
        <v>4864841</v>
      </c>
      <c r="D89" s="424" t="s">
        <v>12</v>
      </c>
      <c r="E89" s="395" t="s">
        <v>349</v>
      </c>
      <c r="F89" s="403">
        <v>1000</v>
      </c>
      <c r="G89" s="412">
        <v>999329</v>
      </c>
      <c r="H89" s="413">
        <v>999813</v>
      </c>
      <c r="I89" s="413">
        <f t="shared" si="6"/>
        <v>-484</v>
      </c>
      <c r="J89" s="413">
        <f t="shared" si="7"/>
        <v>-484000</v>
      </c>
      <c r="K89" s="417">
        <f t="shared" si="8"/>
        <v>-0.484</v>
      </c>
      <c r="L89" s="412">
        <v>60</v>
      </c>
      <c r="M89" s="413">
        <v>60</v>
      </c>
      <c r="N89" s="413">
        <f t="shared" si="9"/>
        <v>0</v>
      </c>
      <c r="O89" s="413">
        <f t="shared" si="10"/>
        <v>0</v>
      </c>
      <c r="P89" s="417">
        <f t="shared" si="11"/>
        <v>0</v>
      </c>
      <c r="Q89" s="630"/>
    </row>
    <row r="90" spans="1:17" s="626" customFormat="1" ht="21" customHeight="1">
      <c r="A90" s="311">
        <v>59</v>
      </c>
      <c r="B90" s="371" t="s">
        <v>427</v>
      </c>
      <c r="C90" s="403">
        <v>4864882</v>
      </c>
      <c r="D90" s="424" t="s">
        <v>12</v>
      </c>
      <c r="E90" s="395" t="s">
        <v>349</v>
      </c>
      <c r="F90" s="403">
        <v>1000</v>
      </c>
      <c r="G90" s="412">
        <v>781</v>
      </c>
      <c r="H90" s="413">
        <v>175</v>
      </c>
      <c r="I90" s="413">
        <f t="shared" si="6"/>
        <v>606</v>
      </c>
      <c r="J90" s="413">
        <f t="shared" si="7"/>
        <v>606000</v>
      </c>
      <c r="K90" s="417">
        <f t="shared" si="8"/>
        <v>0.606</v>
      </c>
      <c r="L90" s="412">
        <v>522</v>
      </c>
      <c r="M90" s="413">
        <v>522</v>
      </c>
      <c r="N90" s="413">
        <f t="shared" si="9"/>
        <v>0</v>
      </c>
      <c r="O90" s="413">
        <f t="shared" si="10"/>
        <v>0</v>
      </c>
      <c r="P90" s="417">
        <f t="shared" si="11"/>
        <v>0</v>
      </c>
      <c r="Q90" s="630"/>
    </row>
    <row r="91" spans="1:17" s="626" customFormat="1" ht="21" customHeight="1">
      <c r="A91" s="311">
        <v>60</v>
      </c>
      <c r="B91" s="371" t="s">
        <v>428</v>
      </c>
      <c r="C91" s="403">
        <v>5269791</v>
      </c>
      <c r="D91" s="424" t="s">
        <v>12</v>
      </c>
      <c r="E91" s="395" t="s">
        <v>349</v>
      </c>
      <c r="F91" s="403">
        <v>2000</v>
      </c>
      <c r="G91" s="412">
        <v>266</v>
      </c>
      <c r="H91" s="413">
        <v>266</v>
      </c>
      <c r="I91" s="413">
        <f t="shared" si="6"/>
        <v>0</v>
      </c>
      <c r="J91" s="413">
        <f t="shared" si="7"/>
        <v>0</v>
      </c>
      <c r="K91" s="417">
        <f t="shared" si="8"/>
        <v>0</v>
      </c>
      <c r="L91" s="412">
        <v>1077</v>
      </c>
      <c r="M91" s="413">
        <v>1077</v>
      </c>
      <c r="N91" s="413">
        <f t="shared" si="9"/>
        <v>0</v>
      </c>
      <c r="O91" s="413">
        <f t="shared" si="10"/>
        <v>0</v>
      </c>
      <c r="P91" s="417">
        <f t="shared" si="11"/>
        <v>0</v>
      </c>
      <c r="Q91" s="630"/>
    </row>
    <row r="92" spans="1:17" s="626" customFormat="1" ht="21" customHeight="1">
      <c r="A92" s="311">
        <v>61</v>
      </c>
      <c r="B92" s="371" t="s">
        <v>429</v>
      </c>
      <c r="C92" s="403">
        <v>4864854</v>
      </c>
      <c r="D92" s="424" t="s">
        <v>12</v>
      </c>
      <c r="E92" s="395" t="s">
        <v>349</v>
      </c>
      <c r="F92" s="403">
        <v>1000</v>
      </c>
      <c r="G92" s="412">
        <v>44</v>
      </c>
      <c r="H92" s="413">
        <v>18</v>
      </c>
      <c r="I92" s="413">
        <f t="shared" si="6"/>
        <v>26</v>
      </c>
      <c r="J92" s="413">
        <f t="shared" si="7"/>
        <v>26000</v>
      </c>
      <c r="K92" s="417">
        <f t="shared" si="8"/>
        <v>0.026</v>
      </c>
      <c r="L92" s="412">
        <v>24</v>
      </c>
      <c r="M92" s="413">
        <v>23</v>
      </c>
      <c r="N92" s="413">
        <f t="shared" si="9"/>
        <v>1</v>
      </c>
      <c r="O92" s="413">
        <f t="shared" si="10"/>
        <v>1000</v>
      </c>
      <c r="P92" s="417">
        <f t="shared" si="11"/>
        <v>0.001</v>
      </c>
      <c r="Q92" s="630"/>
    </row>
    <row r="93" spans="1:17" s="626" customFormat="1" ht="21" customHeight="1">
      <c r="A93" s="403">
        <v>62</v>
      </c>
      <c r="B93" s="764" t="s">
        <v>430</v>
      </c>
      <c r="C93" s="403">
        <v>5269785</v>
      </c>
      <c r="D93" s="424" t="s">
        <v>12</v>
      </c>
      <c r="E93" s="395" t="s">
        <v>349</v>
      </c>
      <c r="F93" s="403">
        <v>1000</v>
      </c>
      <c r="G93" s="412">
        <v>0</v>
      </c>
      <c r="H93" s="413">
        <v>0</v>
      </c>
      <c r="I93" s="413">
        <f t="shared" si="6"/>
        <v>0</v>
      </c>
      <c r="J93" s="413">
        <f t="shared" si="7"/>
        <v>0</v>
      </c>
      <c r="K93" s="417">
        <f t="shared" si="8"/>
        <v>0</v>
      </c>
      <c r="L93" s="412">
        <v>0</v>
      </c>
      <c r="M93" s="413">
        <v>0</v>
      </c>
      <c r="N93" s="413">
        <f t="shared" si="9"/>
        <v>0</v>
      </c>
      <c r="O93" s="413">
        <f t="shared" si="10"/>
        <v>0</v>
      </c>
      <c r="P93" s="417">
        <f t="shared" si="11"/>
        <v>0</v>
      </c>
      <c r="Q93" s="630"/>
    </row>
    <row r="94" spans="1:17" s="664" customFormat="1" ht="21" customHeight="1" thickBot="1">
      <c r="A94" s="375">
        <v>63</v>
      </c>
      <c r="B94" s="663" t="s">
        <v>431</v>
      </c>
      <c r="C94" s="765">
        <v>4864847</v>
      </c>
      <c r="D94" s="722" t="s">
        <v>12</v>
      </c>
      <c r="E94" s="722" t="s">
        <v>349</v>
      </c>
      <c r="F94" s="663">
        <v>1000</v>
      </c>
      <c r="G94" s="766">
        <v>614</v>
      </c>
      <c r="H94" s="375">
        <v>230</v>
      </c>
      <c r="I94" s="375">
        <f t="shared" si="6"/>
        <v>384</v>
      </c>
      <c r="J94" s="375">
        <f t="shared" si="7"/>
        <v>384000</v>
      </c>
      <c r="K94" s="375">
        <f t="shared" si="8"/>
        <v>0.384</v>
      </c>
      <c r="L94" s="766">
        <v>32</v>
      </c>
      <c r="M94" s="375">
        <v>32</v>
      </c>
      <c r="N94" s="375">
        <f t="shared" si="9"/>
        <v>0</v>
      </c>
      <c r="O94" s="375">
        <f t="shared" si="10"/>
        <v>0</v>
      </c>
      <c r="P94" s="375">
        <f t="shared" si="11"/>
        <v>0</v>
      </c>
      <c r="Q94" s="549"/>
    </row>
    <row r="95" spans="1:2" s="626" customFormat="1" ht="21" customHeight="1" thickTop="1">
      <c r="A95" s="311"/>
      <c r="B95" s="371"/>
    </row>
    <row r="96" spans="1:16" ht="13.5" customHeight="1">
      <c r="A96" s="216" t="s">
        <v>315</v>
      </c>
      <c r="C96" s="62"/>
      <c r="D96" s="88"/>
      <c r="E96" s="88"/>
      <c r="F96" s="382"/>
      <c r="K96" s="221">
        <f>SUM(K8:K94)</f>
        <v>1.3696064660000022</v>
      </c>
      <c r="L96" s="89"/>
      <c r="M96" s="89"/>
      <c r="N96" s="89"/>
      <c r="O96" s="89"/>
      <c r="P96" s="221">
        <f>SUM(P8:P94)</f>
        <v>0.12178331</v>
      </c>
    </row>
    <row r="97" spans="3:16" ht="9.75" customHeight="1" hidden="1">
      <c r="C97" s="88"/>
      <c r="D97" s="88"/>
      <c r="E97" s="88"/>
      <c r="F97" s="382"/>
      <c r="L97" s="18"/>
      <c r="M97" s="18"/>
      <c r="N97" s="18"/>
      <c r="O97" s="18"/>
      <c r="P97" s="18"/>
    </row>
    <row r="98" spans="1:17" ht="24" thickBot="1">
      <c r="A98" s="477" t="s">
        <v>195</v>
      </c>
      <c r="C98" s="88"/>
      <c r="D98" s="88"/>
      <c r="E98" s="88"/>
      <c r="F98" s="382"/>
      <c r="G98" s="19"/>
      <c r="H98" s="19"/>
      <c r="I98" s="51" t="s">
        <v>400</v>
      </c>
      <c r="J98" s="19"/>
      <c r="K98" s="19"/>
      <c r="L98" s="21"/>
      <c r="M98" s="21"/>
      <c r="N98" s="51" t="s">
        <v>401</v>
      </c>
      <c r="O98" s="21"/>
      <c r="P98" s="21"/>
      <c r="Q98" s="484" t="str">
        <f>NDPL!$Q$1</f>
        <v>November-2015</v>
      </c>
    </row>
    <row r="99" spans="1:17" ht="39.75" thickBot="1" thickTop="1">
      <c r="A99" s="38" t="s">
        <v>8</v>
      </c>
      <c r="B99" s="35" t="s">
        <v>9</v>
      </c>
      <c r="C99" s="36" t="s">
        <v>1</v>
      </c>
      <c r="D99" s="36" t="s">
        <v>2</v>
      </c>
      <c r="E99" s="36" t="s">
        <v>3</v>
      </c>
      <c r="F99" s="383" t="s">
        <v>10</v>
      </c>
      <c r="G99" s="38" t="str">
        <f>NDPL!G5</f>
        <v>FINAL READING 01/12/2015</v>
      </c>
      <c r="H99" s="36" t="str">
        <f>NDPL!H5</f>
        <v>INTIAL READING 01/11/2015</v>
      </c>
      <c r="I99" s="36" t="s">
        <v>4</v>
      </c>
      <c r="J99" s="36" t="s">
        <v>5</v>
      </c>
      <c r="K99" s="36" t="s">
        <v>6</v>
      </c>
      <c r="L99" s="38" t="str">
        <f>NDPL!G5</f>
        <v>FINAL READING 01/12/2015</v>
      </c>
      <c r="M99" s="36" t="str">
        <f>NDPL!H5</f>
        <v>INTIAL READING 01/11/2015</v>
      </c>
      <c r="N99" s="36" t="s">
        <v>4</v>
      </c>
      <c r="O99" s="36" t="s">
        <v>5</v>
      </c>
      <c r="P99" s="36" t="s">
        <v>6</v>
      </c>
      <c r="Q99" s="37" t="s">
        <v>312</v>
      </c>
    </row>
    <row r="100" spans="3:16" ht="18" thickBot="1" thickTop="1">
      <c r="C100" s="88"/>
      <c r="D100" s="88"/>
      <c r="E100" s="88"/>
      <c r="F100" s="382"/>
      <c r="L100" s="18"/>
      <c r="M100" s="18"/>
      <c r="N100" s="18"/>
      <c r="O100" s="18"/>
      <c r="P100" s="18"/>
    </row>
    <row r="101" spans="1:17" ht="18" customHeight="1" thickTop="1">
      <c r="A101" s="430"/>
      <c r="B101" s="431" t="s">
        <v>179</v>
      </c>
      <c r="C101" s="392"/>
      <c r="D101" s="107"/>
      <c r="E101" s="107"/>
      <c r="F101" s="384"/>
      <c r="G101" s="58"/>
      <c r="H101" s="25"/>
      <c r="I101" s="25"/>
      <c r="J101" s="25"/>
      <c r="K101" s="33"/>
      <c r="L101" s="97"/>
      <c r="M101" s="26"/>
      <c r="N101" s="26"/>
      <c r="O101" s="26"/>
      <c r="P101" s="27"/>
      <c r="Q101" s="172"/>
    </row>
    <row r="102" spans="1:17" s="626" customFormat="1" ht="18">
      <c r="A102" s="391">
        <v>1</v>
      </c>
      <c r="B102" s="432" t="s">
        <v>180</v>
      </c>
      <c r="C102" s="403">
        <v>4865143</v>
      </c>
      <c r="D102" s="144" t="s">
        <v>12</v>
      </c>
      <c r="E102" s="110" t="s">
        <v>349</v>
      </c>
      <c r="F102" s="385">
        <v>-100</v>
      </c>
      <c r="G102" s="412">
        <v>104351</v>
      </c>
      <c r="H102" s="413">
        <v>95996</v>
      </c>
      <c r="I102" s="339">
        <f>G102-H102</f>
        <v>8355</v>
      </c>
      <c r="J102" s="339">
        <f>$F102*I102</f>
        <v>-835500</v>
      </c>
      <c r="K102" s="339">
        <f aca="true" t="shared" si="12" ref="K102:K149">J102/1000000</f>
        <v>-0.8355</v>
      </c>
      <c r="L102" s="412">
        <v>910763</v>
      </c>
      <c r="M102" s="413">
        <v>910763</v>
      </c>
      <c r="N102" s="339">
        <f>L102-M102</f>
        <v>0</v>
      </c>
      <c r="O102" s="339">
        <f>$F102*N102</f>
        <v>0</v>
      </c>
      <c r="P102" s="339">
        <f aca="true" t="shared" si="13" ref="P102:P149">O102/1000000</f>
        <v>0</v>
      </c>
      <c r="Q102" s="681"/>
    </row>
    <row r="103" spans="1:17" ht="18" customHeight="1">
      <c r="A103" s="391"/>
      <c r="B103" s="433" t="s">
        <v>43</v>
      </c>
      <c r="C103" s="403"/>
      <c r="D103" s="144"/>
      <c r="E103" s="144"/>
      <c r="F103" s="385"/>
      <c r="G103" s="544"/>
      <c r="H103" s="543"/>
      <c r="I103" s="361"/>
      <c r="J103" s="361"/>
      <c r="K103" s="361"/>
      <c r="L103" s="317"/>
      <c r="M103" s="361"/>
      <c r="N103" s="361"/>
      <c r="O103" s="361"/>
      <c r="P103" s="361"/>
      <c r="Q103" s="378"/>
    </row>
    <row r="104" spans="1:17" ht="18" customHeight="1">
      <c r="A104" s="391"/>
      <c r="B104" s="433" t="s">
        <v>121</v>
      </c>
      <c r="C104" s="403"/>
      <c r="D104" s="144"/>
      <c r="E104" s="144"/>
      <c r="F104" s="385"/>
      <c r="G104" s="544"/>
      <c r="H104" s="543"/>
      <c r="I104" s="361"/>
      <c r="J104" s="361"/>
      <c r="K104" s="361"/>
      <c r="L104" s="317"/>
      <c r="M104" s="361"/>
      <c r="N104" s="361"/>
      <c r="O104" s="361"/>
      <c r="P104" s="361"/>
      <c r="Q104" s="378"/>
    </row>
    <row r="105" spans="1:17" s="626" customFormat="1" ht="18" customHeight="1">
      <c r="A105" s="391">
        <v>2</v>
      </c>
      <c r="B105" s="432" t="s">
        <v>122</v>
      </c>
      <c r="C105" s="403">
        <v>4865134</v>
      </c>
      <c r="D105" s="144" t="s">
        <v>12</v>
      </c>
      <c r="E105" s="110" t="s">
        <v>349</v>
      </c>
      <c r="F105" s="385">
        <v>-100</v>
      </c>
      <c r="G105" s="412">
        <v>96449</v>
      </c>
      <c r="H105" s="413">
        <v>97431</v>
      </c>
      <c r="I105" s="339">
        <f>G105-H105</f>
        <v>-982</v>
      </c>
      <c r="J105" s="339">
        <f aca="true" t="shared" si="14" ref="J105:J149">$F105*I105</f>
        <v>98200</v>
      </c>
      <c r="K105" s="339">
        <f t="shared" si="12"/>
        <v>0.0982</v>
      </c>
      <c r="L105" s="412">
        <v>1073</v>
      </c>
      <c r="M105" s="413">
        <v>1073</v>
      </c>
      <c r="N105" s="339">
        <f>L105-M105</f>
        <v>0</v>
      </c>
      <c r="O105" s="339">
        <f aca="true" t="shared" si="15" ref="O105:O149">$F105*N105</f>
        <v>0</v>
      </c>
      <c r="P105" s="339">
        <f t="shared" si="13"/>
        <v>0</v>
      </c>
      <c r="Q105" s="650"/>
    </row>
    <row r="106" spans="1:17" s="626" customFormat="1" ht="18" customHeight="1">
      <c r="A106" s="391">
        <v>3</v>
      </c>
      <c r="B106" s="389" t="s">
        <v>123</v>
      </c>
      <c r="C106" s="403">
        <v>4865135</v>
      </c>
      <c r="D106" s="98" t="s">
        <v>12</v>
      </c>
      <c r="E106" s="110" t="s">
        <v>349</v>
      </c>
      <c r="F106" s="385">
        <v>-100</v>
      </c>
      <c r="G106" s="412">
        <v>151733</v>
      </c>
      <c r="H106" s="413">
        <v>150939</v>
      </c>
      <c r="I106" s="339">
        <f>G106-H106</f>
        <v>794</v>
      </c>
      <c r="J106" s="339">
        <f t="shared" si="14"/>
        <v>-79400</v>
      </c>
      <c r="K106" s="339">
        <f t="shared" si="12"/>
        <v>-0.0794</v>
      </c>
      <c r="L106" s="412">
        <v>17434</v>
      </c>
      <c r="M106" s="413">
        <v>17434</v>
      </c>
      <c r="N106" s="339">
        <f>L106-M106</f>
        <v>0</v>
      </c>
      <c r="O106" s="339">
        <f t="shared" si="15"/>
        <v>0</v>
      </c>
      <c r="P106" s="339">
        <f t="shared" si="13"/>
        <v>0</v>
      </c>
      <c r="Q106" s="650"/>
    </row>
    <row r="107" spans="1:17" s="626" customFormat="1" ht="18" customHeight="1">
      <c r="A107" s="391">
        <v>4</v>
      </c>
      <c r="B107" s="432" t="s">
        <v>181</v>
      </c>
      <c r="C107" s="403">
        <v>4864804</v>
      </c>
      <c r="D107" s="144" t="s">
        <v>12</v>
      </c>
      <c r="E107" s="110" t="s">
        <v>349</v>
      </c>
      <c r="F107" s="385">
        <v>-100</v>
      </c>
      <c r="G107" s="412">
        <v>995207</v>
      </c>
      <c r="H107" s="413">
        <v>995207</v>
      </c>
      <c r="I107" s="339">
        <f>G107-H107</f>
        <v>0</v>
      </c>
      <c r="J107" s="339">
        <f t="shared" si="14"/>
        <v>0</v>
      </c>
      <c r="K107" s="339">
        <f t="shared" si="12"/>
        <v>0</v>
      </c>
      <c r="L107" s="412">
        <v>999945</v>
      </c>
      <c r="M107" s="413">
        <v>999945</v>
      </c>
      <c r="N107" s="339">
        <f>L107-M107</f>
        <v>0</v>
      </c>
      <c r="O107" s="339">
        <f t="shared" si="15"/>
        <v>0</v>
      </c>
      <c r="P107" s="339">
        <f t="shared" si="13"/>
        <v>0</v>
      </c>
      <c r="Q107" s="650"/>
    </row>
    <row r="108" spans="1:17" s="626" customFormat="1" ht="18" customHeight="1">
      <c r="A108" s="391">
        <v>5</v>
      </c>
      <c r="B108" s="432" t="s">
        <v>182</v>
      </c>
      <c r="C108" s="403">
        <v>4865163</v>
      </c>
      <c r="D108" s="144" t="s">
        <v>12</v>
      </c>
      <c r="E108" s="110" t="s">
        <v>349</v>
      </c>
      <c r="F108" s="385">
        <v>-100</v>
      </c>
      <c r="G108" s="412">
        <v>996334</v>
      </c>
      <c r="H108" s="413">
        <v>996171</v>
      </c>
      <c r="I108" s="339">
        <f>G108-H108</f>
        <v>163</v>
      </c>
      <c r="J108" s="339">
        <f t="shared" si="14"/>
        <v>-16300</v>
      </c>
      <c r="K108" s="339">
        <f t="shared" si="12"/>
        <v>-0.0163</v>
      </c>
      <c r="L108" s="412">
        <v>135</v>
      </c>
      <c r="M108" s="413">
        <v>135</v>
      </c>
      <c r="N108" s="339">
        <f>L108-M108</f>
        <v>0</v>
      </c>
      <c r="O108" s="339">
        <f t="shared" si="15"/>
        <v>0</v>
      </c>
      <c r="P108" s="339">
        <f t="shared" si="13"/>
        <v>0</v>
      </c>
      <c r="Q108" s="650"/>
    </row>
    <row r="109" spans="1:17" s="626" customFormat="1" ht="18" customHeight="1">
      <c r="A109" s="391"/>
      <c r="B109" s="434" t="s">
        <v>183</v>
      </c>
      <c r="C109" s="403"/>
      <c r="D109" s="98"/>
      <c r="E109" s="98"/>
      <c r="F109" s="385"/>
      <c r="G109" s="544"/>
      <c r="H109" s="547"/>
      <c r="I109" s="339"/>
      <c r="J109" s="339"/>
      <c r="K109" s="339"/>
      <c r="L109" s="311"/>
      <c r="M109" s="339"/>
      <c r="N109" s="339"/>
      <c r="O109" s="339"/>
      <c r="P109" s="339"/>
      <c r="Q109" s="650"/>
    </row>
    <row r="110" spans="1:17" s="626" customFormat="1" ht="18" customHeight="1">
      <c r="A110" s="391"/>
      <c r="B110" s="434" t="s">
        <v>112</v>
      </c>
      <c r="C110" s="403"/>
      <c r="D110" s="98"/>
      <c r="E110" s="98"/>
      <c r="F110" s="385"/>
      <c r="G110" s="544"/>
      <c r="H110" s="547"/>
      <c r="I110" s="339"/>
      <c r="J110" s="339"/>
      <c r="K110" s="339"/>
      <c r="L110" s="311"/>
      <c r="M110" s="339"/>
      <c r="N110" s="339"/>
      <c r="O110" s="339"/>
      <c r="P110" s="339"/>
      <c r="Q110" s="650"/>
    </row>
    <row r="111" spans="1:17" s="724" customFormat="1" ht="18">
      <c r="A111" s="675">
        <v>6</v>
      </c>
      <c r="B111" s="676" t="s">
        <v>403</v>
      </c>
      <c r="C111" s="677">
        <v>4864845</v>
      </c>
      <c r="D111" s="186" t="s">
        <v>12</v>
      </c>
      <c r="E111" s="187" t="s">
        <v>349</v>
      </c>
      <c r="F111" s="678">
        <v>-2000</v>
      </c>
      <c r="G111" s="615">
        <v>5897</v>
      </c>
      <c r="H111" s="616">
        <v>5276</v>
      </c>
      <c r="I111" s="625">
        <f>G111-H111</f>
        <v>621</v>
      </c>
      <c r="J111" s="625">
        <f t="shared" si="14"/>
        <v>-1242000</v>
      </c>
      <c r="K111" s="625">
        <f t="shared" si="12"/>
        <v>-1.242</v>
      </c>
      <c r="L111" s="615">
        <v>73943</v>
      </c>
      <c r="M111" s="616">
        <v>73943</v>
      </c>
      <c r="N111" s="625">
        <f>L111-M111</f>
        <v>0</v>
      </c>
      <c r="O111" s="625">
        <f t="shared" si="15"/>
        <v>0</v>
      </c>
      <c r="P111" s="625">
        <f t="shared" si="13"/>
        <v>0</v>
      </c>
      <c r="Q111" s="723"/>
    </row>
    <row r="112" spans="1:17" s="626" customFormat="1" ht="18">
      <c r="A112" s="391">
        <v>7</v>
      </c>
      <c r="B112" s="432" t="s">
        <v>184</v>
      </c>
      <c r="C112" s="403">
        <v>4864862</v>
      </c>
      <c r="D112" s="144" t="s">
        <v>12</v>
      </c>
      <c r="E112" s="110" t="s">
        <v>349</v>
      </c>
      <c r="F112" s="385">
        <v>-1000</v>
      </c>
      <c r="G112" s="412">
        <v>14314</v>
      </c>
      <c r="H112" s="413">
        <v>14511</v>
      </c>
      <c r="I112" s="339">
        <f>G112-H112</f>
        <v>-197</v>
      </c>
      <c r="J112" s="339">
        <f t="shared" si="14"/>
        <v>197000</v>
      </c>
      <c r="K112" s="339">
        <f t="shared" si="12"/>
        <v>0.197</v>
      </c>
      <c r="L112" s="412">
        <v>284</v>
      </c>
      <c r="M112" s="413">
        <v>284</v>
      </c>
      <c r="N112" s="339">
        <f>L112-M112</f>
        <v>0</v>
      </c>
      <c r="O112" s="339">
        <f t="shared" si="15"/>
        <v>0</v>
      </c>
      <c r="P112" s="339">
        <f t="shared" si="13"/>
        <v>0</v>
      </c>
      <c r="Q112" s="725"/>
    </row>
    <row r="113" spans="1:17" s="626" customFormat="1" ht="18" customHeight="1">
      <c r="A113" s="391">
        <v>8</v>
      </c>
      <c r="B113" s="432" t="s">
        <v>185</v>
      </c>
      <c r="C113" s="403">
        <v>4865142</v>
      </c>
      <c r="D113" s="144" t="s">
        <v>12</v>
      </c>
      <c r="E113" s="110" t="s">
        <v>349</v>
      </c>
      <c r="F113" s="385">
        <v>-500</v>
      </c>
      <c r="G113" s="412">
        <v>906205</v>
      </c>
      <c r="H113" s="413">
        <v>905855</v>
      </c>
      <c r="I113" s="339">
        <f>G113-H113</f>
        <v>350</v>
      </c>
      <c r="J113" s="339">
        <f t="shared" si="14"/>
        <v>-175000</v>
      </c>
      <c r="K113" s="339">
        <f t="shared" si="12"/>
        <v>-0.175</v>
      </c>
      <c r="L113" s="412">
        <v>56962</v>
      </c>
      <c r="M113" s="413">
        <v>56962</v>
      </c>
      <c r="N113" s="339">
        <f>L113-M113</f>
        <v>0</v>
      </c>
      <c r="O113" s="339">
        <f t="shared" si="15"/>
        <v>0</v>
      </c>
      <c r="P113" s="339">
        <f t="shared" si="13"/>
        <v>0</v>
      </c>
      <c r="Q113" s="650"/>
    </row>
    <row r="114" spans="1:17" s="626" customFormat="1" ht="18" customHeight="1">
      <c r="A114" s="391">
        <v>9</v>
      </c>
      <c r="B114" s="432" t="s">
        <v>412</v>
      </c>
      <c r="C114" s="403">
        <v>5128435</v>
      </c>
      <c r="D114" s="144" t="s">
        <v>12</v>
      </c>
      <c r="E114" s="110" t="s">
        <v>349</v>
      </c>
      <c r="F114" s="385">
        <v>-400</v>
      </c>
      <c r="G114" s="412">
        <v>997323</v>
      </c>
      <c r="H114" s="413">
        <v>999377</v>
      </c>
      <c r="I114" s="339">
        <f>G114-H114</f>
        <v>-2054</v>
      </c>
      <c r="J114" s="339">
        <f>$F114*I114</f>
        <v>821600</v>
      </c>
      <c r="K114" s="339">
        <f>J114/1000000</f>
        <v>0.8216</v>
      </c>
      <c r="L114" s="412">
        <v>2926</v>
      </c>
      <c r="M114" s="413">
        <v>2926</v>
      </c>
      <c r="N114" s="339">
        <f>L114-M114</f>
        <v>0</v>
      </c>
      <c r="O114" s="339">
        <f>$F114*N114</f>
        <v>0</v>
      </c>
      <c r="P114" s="339">
        <f>O114/1000000</f>
        <v>0</v>
      </c>
      <c r="Q114" s="627"/>
    </row>
    <row r="115" spans="1:17" ht="18" customHeight="1">
      <c r="A115" s="391"/>
      <c r="B115" s="433" t="s">
        <v>112</v>
      </c>
      <c r="C115" s="403"/>
      <c r="D115" s="144"/>
      <c r="E115" s="144"/>
      <c r="F115" s="385"/>
      <c r="G115" s="544"/>
      <c r="H115" s="543"/>
      <c r="I115" s="361"/>
      <c r="J115" s="361"/>
      <c r="K115" s="361"/>
      <c r="L115" s="317"/>
      <c r="M115" s="361"/>
      <c r="N115" s="361"/>
      <c r="O115" s="361"/>
      <c r="P115" s="361"/>
      <c r="Q115" s="378"/>
    </row>
    <row r="116" spans="1:17" ht="18" customHeight="1">
      <c r="A116" s="391">
        <v>10</v>
      </c>
      <c r="B116" s="432" t="s">
        <v>186</v>
      </c>
      <c r="C116" s="403">
        <v>4865093</v>
      </c>
      <c r="D116" s="144" t="s">
        <v>12</v>
      </c>
      <c r="E116" s="110" t="s">
        <v>349</v>
      </c>
      <c r="F116" s="385">
        <v>-100</v>
      </c>
      <c r="G116" s="409">
        <v>77481</v>
      </c>
      <c r="H116" s="410">
        <v>76255</v>
      </c>
      <c r="I116" s="361">
        <f>G116-H116</f>
        <v>1226</v>
      </c>
      <c r="J116" s="361">
        <f t="shared" si="14"/>
        <v>-122600</v>
      </c>
      <c r="K116" s="361">
        <f t="shared" si="12"/>
        <v>-0.1226</v>
      </c>
      <c r="L116" s="409">
        <v>68418</v>
      </c>
      <c r="M116" s="410">
        <v>68417</v>
      </c>
      <c r="N116" s="361">
        <f>L116-M116</f>
        <v>1</v>
      </c>
      <c r="O116" s="361">
        <f t="shared" si="15"/>
        <v>-100</v>
      </c>
      <c r="P116" s="361">
        <f t="shared" si="13"/>
        <v>-0.0001</v>
      </c>
      <c r="Q116" s="378"/>
    </row>
    <row r="117" spans="1:17" ht="18" customHeight="1">
      <c r="A117" s="391">
        <v>11</v>
      </c>
      <c r="B117" s="432" t="s">
        <v>187</v>
      </c>
      <c r="C117" s="403">
        <v>4865094</v>
      </c>
      <c r="D117" s="144" t="s">
        <v>12</v>
      </c>
      <c r="E117" s="110" t="s">
        <v>349</v>
      </c>
      <c r="F117" s="385">
        <v>-100</v>
      </c>
      <c r="G117" s="409">
        <v>82456</v>
      </c>
      <c r="H117" s="410">
        <v>81354</v>
      </c>
      <c r="I117" s="361">
        <f>G117-H117</f>
        <v>1102</v>
      </c>
      <c r="J117" s="361">
        <f t="shared" si="14"/>
        <v>-110200</v>
      </c>
      <c r="K117" s="361">
        <f t="shared" si="12"/>
        <v>-0.1102</v>
      </c>
      <c r="L117" s="409">
        <v>66994</v>
      </c>
      <c r="M117" s="410">
        <v>66984</v>
      </c>
      <c r="N117" s="361">
        <f>L117-M117</f>
        <v>10</v>
      </c>
      <c r="O117" s="361">
        <f t="shared" si="15"/>
        <v>-1000</v>
      </c>
      <c r="P117" s="361">
        <f t="shared" si="13"/>
        <v>-0.001</v>
      </c>
      <c r="Q117" s="378"/>
    </row>
    <row r="118" spans="1:17" s="626" customFormat="1" ht="18">
      <c r="A118" s="675">
        <v>12</v>
      </c>
      <c r="B118" s="676" t="s">
        <v>188</v>
      </c>
      <c r="C118" s="677">
        <v>5269199</v>
      </c>
      <c r="D118" s="186" t="s">
        <v>12</v>
      </c>
      <c r="E118" s="187" t="s">
        <v>349</v>
      </c>
      <c r="F118" s="678">
        <v>-200</v>
      </c>
      <c r="G118" s="615">
        <v>13497</v>
      </c>
      <c r="H118" s="616">
        <v>10636</v>
      </c>
      <c r="I118" s="625">
        <f>G118-H118</f>
        <v>2861</v>
      </c>
      <c r="J118" s="625">
        <f>$F118*I118</f>
        <v>-572200</v>
      </c>
      <c r="K118" s="625">
        <f>J118/1000000</f>
        <v>-0.5722</v>
      </c>
      <c r="L118" s="615">
        <v>10623</v>
      </c>
      <c r="M118" s="616">
        <v>10612</v>
      </c>
      <c r="N118" s="625">
        <f>L118-M118</f>
        <v>11</v>
      </c>
      <c r="O118" s="625">
        <f>$F118*N118</f>
        <v>-2200</v>
      </c>
      <c r="P118" s="625">
        <f>O118/1000000</f>
        <v>-0.0022</v>
      </c>
      <c r="Q118" s="656"/>
    </row>
    <row r="119" spans="1:17" ht="18" customHeight="1">
      <c r="A119" s="391"/>
      <c r="B119" s="434" t="s">
        <v>183</v>
      </c>
      <c r="C119" s="403"/>
      <c r="D119" s="98"/>
      <c r="E119" s="98"/>
      <c r="F119" s="379"/>
      <c r="G119" s="544"/>
      <c r="H119" s="543"/>
      <c r="I119" s="361"/>
      <c r="J119" s="361"/>
      <c r="K119" s="361"/>
      <c r="L119" s="317"/>
      <c r="M119" s="361"/>
      <c r="N119" s="361"/>
      <c r="O119" s="361"/>
      <c r="P119" s="361"/>
      <c r="Q119" s="378"/>
    </row>
    <row r="120" spans="1:17" ht="18" customHeight="1">
      <c r="A120" s="391"/>
      <c r="B120" s="433" t="s">
        <v>189</v>
      </c>
      <c r="C120" s="403"/>
      <c r="D120" s="144"/>
      <c r="E120" s="144"/>
      <c r="F120" s="379"/>
      <c r="G120" s="544"/>
      <c r="H120" s="543"/>
      <c r="I120" s="361"/>
      <c r="J120" s="361"/>
      <c r="K120" s="361"/>
      <c r="L120" s="317"/>
      <c r="M120" s="361"/>
      <c r="N120" s="361"/>
      <c r="O120" s="361"/>
      <c r="P120" s="361"/>
      <c r="Q120" s="378"/>
    </row>
    <row r="121" spans="1:17" s="626" customFormat="1" ht="18" customHeight="1">
      <c r="A121" s="391">
        <v>13</v>
      </c>
      <c r="B121" s="432" t="s">
        <v>402</v>
      </c>
      <c r="C121" s="403">
        <v>4864892</v>
      </c>
      <c r="D121" s="144" t="s">
        <v>12</v>
      </c>
      <c r="E121" s="110" t="s">
        <v>349</v>
      </c>
      <c r="F121" s="385">
        <v>500</v>
      </c>
      <c r="G121" s="412">
        <v>999654</v>
      </c>
      <c r="H121" s="413">
        <v>999654</v>
      </c>
      <c r="I121" s="339">
        <f>G121-H121</f>
        <v>0</v>
      </c>
      <c r="J121" s="339">
        <f t="shared" si="14"/>
        <v>0</v>
      </c>
      <c r="K121" s="339">
        <f t="shared" si="12"/>
        <v>0</v>
      </c>
      <c r="L121" s="412">
        <v>17091</v>
      </c>
      <c r="M121" s="413">
        <v>17091</v>
      </c>
      <c r="N121" s="339">
        <f>L121-M121</f>
        <v>0</v>
      </c>
      <c r="O121" s="339">
        <f t="shared" si="15"/>
        <v>0</v>
      </c>
      <c r="P121" s="339">
        <f t="shared" si="13"/>
        <v>0</v>
      </c>
      <c r="Q121" s="688"/>
    </row>
    <row r="122" spans="1:17" s="626" customFormat="1" ht="18" customHeight="1">
      <c r="A122" s="391">
        <v>14</v>
      </c>
      <c r="B122" s="432" t="s">
        <v>405</v>
      </c>
      <c r="C122" s="403">
        <v>4865048</v>
      </c>
      <c r="D122" s="144" t="s">
        <v>12</v>
      </c>
      <c r="E122" s="110" t="s">
        <v>349</v>
      </c>
      <c r="F122" s="385"/>
      <c r="G122" s="412">
        <v>999953</v>
      </c>
      <c r="H122" s="413">
        <v>999953</v>
      </c>
      <c r="I122" s="339">
        <f>G122-H122</f>
        <v>0</v>
      </c>
      <c r="J122" s="339">
        <f>$F122*I122</f>
        <v>0</v>
      </c>
      <c r="K122" s="339">
        <f>J122/1000000</f>
        <v>0</v>
      </c>
      <c r="L122" s="412">
        <v>999908</v>
      </c>
      <c r="M122" s="413">
        <v>999908</v>
      </c>
      <c r="N122" s="339">
        <f>L122-M122</f>
        <v>0</v>
      </c>
      <c r="O122" s="339">
        <f>$F122*N122</f>
        <v>0</v>
      </c>
      <c r="P122" s="339">
        <f>O122/1000000</f>
        <v>0</v>
      </c>
      <c r="Q122" s="671"/>
    </row>
    <row r="123" spans="1:17" s="626" customFormat="1" ht="18" customHeight="1">
      <c r="A123" s="391">
        <v>15</v>
      </c>
      <c r="B123" s="432" t="s">
        <v>121</v>
      </c>
      <c r="C123" s="403">
        <v>4864791</v>
      </c>
      <c r="D123" s="144" t="s">
        <v>12</v>
      </c>
      <c r="E123" s="110" t="s">
        <v>349</v>
      </c>
      <c r="F123" s="385">
        <v>166.66666666666669</v>
      </c>
      <c r="G123" s="412">
        <v>987102</v>
      </c>
      <c r="H123" s="413">
        <v>987102</v>
      </c>
      <c r="I123" s="339">
        <f>G123-H123</f>
        <v>0</v>
      </c>
      <c r="J123" s="339">
        <f t="shared" si="14"/>
        <v>0</v>
      </c>
      <c r="K123" s="339">
        <f t="shared" si="12"/>
        <v>0</v>
      </c>
      <c r="L123" s="412">
        <v>993179</v>
      </c>
      <c r="M123" s="413">
        <v>993179</v>
      </c>
      <c r="N123" s="339">
        <f>L123-M123</f>
        <v>0</v>
      </c>
      <c r="O123" s="339">
        <f t="shared" si="15"/>
        <v>0</v>
      </c>
      <c r="P123" s="339">
        <f t="shared" si="13"/>
        <v>0</v>
      </c>
      <c r="Q123" s="671"/>
    </row>
    <row r="124" spans="1:17" ht="18" customHeight="1">
      <c r="A124" s="391"/>
      <c r="B124" s="389"/>
      <c r="C124" s="403"/>
      <c r="D124" s="98"/>
      <c r="E124" s="110"/>
      <c r="F124" s="385"/>
      <c r="G124" s="409"/>
      <c r="H124" s="410"/>
      <c r="I124" s="339"/>
      <c r="J124" s="339"/>
      <c r="K124" s="339"/>
      <c r="L124" s="409"/>
      <c r="M124" s="410"/>
      <c r="N124" s="361"/>
      <c r="O124" s="361"/>
      <c r="P124" s="361"/>
      <c r="Q124" s="378"/>
    </row>
    <row r="125" spans="1:17" ht="18" customHeight="1">
      <c r="A125" s="391"/>
      <c r="B125" s="433" t="s">
        <v>190</v>
      </c>
      <c r="C125" s="403"/>
      <c r="D125" s="144"/>
      <c r="E125" s="144"/>
      <c r="F125" s="385"/>
      <c r="G125" s="409"/>
      <c r="H125" s="410"/>
      <c r="I125" s="361"/>
      <c r="J125" s="361"/>
      <c r="K125" s="361"/>
      <c r="L125" s="317"/>
      <c r="M125" s="361"/>
      <c r="N125" s="361"/>
      <c r="O125" s="361"/>
      <c r="P125" s="361"/>
      <c r="Q125" s="378"/>
    </row>
    <row r="126" spans="1:17" s="626" customFormat="1" ht="18" customHeight="1">
      <c r="A126" s="391">
        <v>16</v>
      </c>
      <c r="B126" s="389" t="s">
        <v>191</v>
      </c>
      <c r="C126" s="403">
        <v>4865133</v>
      </c>
      <c r="D126" s="98" t="s">
        <v>12</v>
      </c>
      <c r="E126" s="110" t="s">
        <v>349</v>
      </c>
      <c r="F126" s="385">
        <v>-100</v>
      </c>
      <c r="G126" s="412">
        <v>358322</v>
      </c>
      <c r="H126" s="413">
        <v>349278</v>
      </c>
      <c r="I126" s="339">
        <f>G126-H126</f>
        <v>9044</v>
      </c>
      <c r="J126" s="339">
        <f t="shared" si="14"/>
        <v>-904400</v>
      </c>
      <c r="K126" s="339">
        <f t="shared" si="12"/>
        <v>-0.9044</v>
      </c>
      <c r="L126" s="412">
        <v>49584</v>
      </c>
      <c r="M126" s="413">
        <v>49584</v>
      </c>
      <c r="N126" s="339">
        <f>L126-M126</f>
        <v>0</v>
      </c>
      <c r="O126" s="339">
        <f t="shared" si="15"/>
        <v>0</v>
      </c>
      <c r="P126" s="339">
        <f t="shared" si="13"/>
        <v>0</v>
      </c>
      <c r="Q126" s="650"/>
    </row>
    <row r="127" spans="1:17" ht="18" customHeight="1">
      <c r="A127" s="391"/>
      <c r="B127" s="434" t="s">
        <v>192</v>
      </c>
      <c r="C127" s="403"/>
      <c r="D127" s="98"/>
      <c r="E127" s="144"/>
      <c r="F127" s="385"/>
      <c r="G127" s="544"/>
      <c r="H127" s="543"/>
      <c r="I127" s="361"/>
      <c r="J127" s="361"/>
      <c r="K127" s="361"/>
      <c r="L127" s="317"/>
      <c r="M127" s="361"/>
      <c r="N127" s="361"/>
      <c r="O127" s="361"/>
      <c r="P127" s="361"/>
      <c r="Q127" s="378"/>
    </row>
    <row r="128" spans="1:17" s="626" customFormat="1" ht="18" customHeight="1">
      <c r="A128" s="391">
        <v>17</v>
      </c>
      <c r="B128" s="389" t="s">
        <v>179</v>
      </c>
      <c r="C128" s="403">
        <v>4865076</v>
      </c>
      <c r="D128" s="98" t="s">
        <v>12</v>
      </c>
      <c r="E128" s="110" t="s">
        <v>349</v>
      </c>
      <c r="F128" s="385">
        <v>-100</v>
      </c>
      <c r="G128" s="412">
        <v>4137</v>
      </c>
      <c r="H128" s="413">
        <v>4109</v>
      </c>
      <c r="I128" s="339">
        <f>G128-H128</f>
        <v>28</v>
      </c>
      <c r="J128" s="339">
        <f t="shared" si="14"/>
        <v>-2800</v>
      </c>
      <c r="K128" s="339">
        <f t="shared" si="12"/>
        <v>-0.0028</v>
      </c>
      <c r="L128" s="412">
        <v>23383</v>
      </c>
      <c r="M128" s="413">
        <v>23275</v>
      </c>
      <c r="N128" s="339">
        <f>L128-M128</f>
        <v>108</v>
      </c>
      <c r="O128" s="339">
        <f t="shared" si="15"/>
        <v>-10800</v>
      </c>
      <c r="P128" s="339">
        <f t="shared" si="13"/>
        <v>-0.0108</v>
      </c>
      <c r="Q128" s="648"/>
    </row>
    <row r="129" spans="1:17" s="626" customFormat="1" ht="18" customHeight="1">
      <c r="A129" s="391">
        <v>18</v>
      </c>
      <c r="B129" s="432" t="s">
        <v>193</v>
      </c>
      <c r="C129" s="403">
        <v>4865077</v>
      </c>
      <c r="D129" s="144" t="s">
        <v>12</v>
      </c>
      <c r="E129" s="110" t="s">
        <v>349</v>
      </c>
      <c r="F129" s="385">
        <v>-100</v>
      </c>
      <c r="G129" s="412">
        <v>0</v>
      </c>
      <c r="H129" s="413">
        <v>0</v>
      </c>
      <c r="I129" s="339">
        <f>G129-H129</f>
        <v>0</v>
      </c>
      <c r="J129" s="339">
        <f t="shared" si="14"/>
        <v>0</v>
      </c>
      <c r="K129" s="339">
        <f t="shared" si="12"/>
        <v>0</v>
      </c>
      <c r="L129" s="412">
        <v>0</v>
      </c>
      <c r="M129" s="413">
        <v>0</v>
      </c>
      <c r="N129" s="339">
        <f>L129-M129</f>
        <v>0</v>
      </c>
      <c r="O129" s="339">
        <f t="shared" si="15"/>
        <v>0</v>
      </c>
      <c r="P129" s="339">
        <f t="shared" si="13"/>
        <v>0</v>
      </c>
      <c r="Q129" s="650"/>
    </row>
    <row r="130" spans="1:17" ht="18" customHeight="1">
      <c r="A130" s="407"/>
      <c r="B130" s="433" t="s">
        <v>51</v>
      </c>
      <c r="C130" s="382"/>
      <c r="D130" s="88"/>
      <c r="E130" s="88"/>
      <c r="F130" s="385"/>
      <c r="G130" s="544"/>
      <c r="H130" s="543"/>
      <c r="I130" s="361"/>
      <c r="J130" s="361"/>
      <c r="K130" s="361"/>
      <c r="L130" s="317"/>
      <c r="M130" s="361"/>
      <c r="N130" s="361"/>
      <c r="O130" s="361"/>
      <c r="P130" s="361"/>
      <c r="Q130" s="378"/>
    </row>
    <row r="131" spans="1:17" s="626" customFormat="1" ht="18" customHeight="1">
      <c r="A131" s="391">
        <v>19</v>
      </c>
      <c r="B131" s="771" t="s">
        <v>198</v>
      </c>
      <c r="C131" s="403">
        <v>4864806</v>
      </c>
      <c r="D131" s="110" t="s">
        <v>12</v>
      </c>
      <c r="E131" s="110" t="s">
        <v>349</v>
      </c>
      <c r="F131" s="385">
        <v>-125</v>
      </c>
      <c r="G131" s="412">
        <v>174304</v>
      </c>
      <c r="H131" s="413">
        <v>172822</v>
      </c>
      <c r="I131" s="339">
        <f>G131-H131</f>
        <v>1482</v>
      </c>
      <c r="J131" s="339">
        <f>$F131*I131</f>
        <v>-185250</v>
      </c>
      <c r="K131" s="339">
        <f>J131/1000000</f>
        <v>-0.18525</v>
      </c>
      <c r="L131" s="412">
        <v>261306</v>
      </c>
      <c r="M131" s="413">
        <v>261275</v>
      </c>
      <c r="N131" s="339">
        <f>L131-M131</f>
        <v>31</v>
      </c>
      <c r="O131" s="339">
        <f>$F131*N131</f>
        <v>-3875</v>
      </c>
      <c r="P131" s="339">
        <f>O131/1000000</f>
        <v>-0.003875</v>
      </c>
      <c r="Q131" s="650"/>
    </row>
    <row r="132" spans="1:17" ht="18" customHeight="1">
      <c r="A132" s="391"/>
      <c r="B132" s="434" t="s">
        <v>52</v>
      </c>
      <c r="C132" s="385"/>
      <c r="D132" s="98"/>
      <c r="E132" s="98"/>
      <c r="F132" s="385"/>
      <c r="G132" s="544"/>
      <c r="H132" s="543"/>
      <c r="I132" s="361"/>
      <c r="J132" s="361"/>
      <c r="K132" s="361"/>
      <c r="L132" s="317"/>
      <c r="M132" s="361"/>
      <c r="N132" s="361"/>
      <c r="O132" s="361"/>
      <c r="P132" s="361"/>
      <c r="Q132" s="378"/>
    </row>
    <row r="133" spans="1:17" ht="18" customHeight="1">
      <c r="A133" s="391"/>
      <c r="B133" s="434" t="s">
        <v>53</v>
      </c>
      <c r="C133" s="385"/>
      <c r="D133" s="98"/>
      <c r="E133" s="98"/>
      <c r="F133" s="385"/>
      <c r="G133" s="544"/>
      <c r="H133" s="543"/>
      <c r="I133" s="361"/>
      <c r="J133" s="361"/>
      <c r="K133" s="361"/>
      <c r="L133" s="317"/>
      <c r="M133" s="361"/>
      <c r="N133" s="361"/>
      <c r="O133" s="361"/>
      <c r="P133" s="361"/>
      <c r="Q133" s="378"/>
    </row>
    <row r="134" spans="1:17" ht="18" customHeight="1">
      <c r="A134" s="391"/>
      <c r="B134" s="434" t="s">
        <v>54</v>
      </c>
      <c r="C134" s="385"/>
      <c r="D134" s="98"/>
      <c r="E134" s="98"/>
      <c r="F134" s="385"/>
      <c r="G134" s="544"/>
      <c r="H134" s="543"/>
      <c r="I134" s="361"/>
      <c r="J134" s="361"/>
      <c r="K134" s="361"/>
      <c r="L134" s="317"/>
      <c r="M134" s="361"/>
      <c r="N134" s="361"/>
      <c r="O134" s="361"/>
      <c r="P134" s="361"/>
      <c r="Q134" s="378"/>
    </row>
    <row r="135" spans="1:17" s="626" customFormat="1" ht="17.25" customHeight="1">
      <c r="A135" s="391">
        <v>20</v>
      </c>
      <c r="B135" s="432" t="s">
        <v>55</v>
      </c>
      <c r="C135" s="403">
        <v>4865090</v>
      </c>
      <c r="D135" s="144" t="s">
        <v>12</v>
      </c>
      <c r="E135" s="110" t="s">
        <v>349</v>
      </c>
      <c r="F135" s="385">
        <v>-100</v>
      </c>
      <c r="G135" s="412">
        <v>9488</v>
      </c>
      <c r="H135" s="413">
        <v>9510</v>
      </c>
      <c r="I135" s="339">
        <f>G135-H135</f>
        <v>-22</v>
      </c>
      <c r="J135" s="339">
        <f t="shared" si="14"/>
        <v>2200</v>
      </c>
      <c r="K135" s="339">
        <f t="shared" si="12"/>
        <v>0.0022</v>
      </c>
      <c r="L135" s="412">
        <v>32292</v>
      </c>
      <c r="M135" s="413">
        <v>32302</v>
      </c>
      <c r="N135" s="339">
        <f>L135-M135</f>
        <v>-10</v>
      </c>
      <c r="O135" s="339">
        <f t="shared" si="15"/>
        <v>1000</v>
      </c>
      <c r="P135" s="339">
        <f t="shared" si="13"/>
        <v>0.001</v>
      </c>
      <c r="Q135" s="707"/>
    </row>
    <row r="136" spans="1:17" s="626" customFormat="1" ht="18" customHeight="1">
      <c r="A136" s="391">
        <v>21</v>
      </c>
      <c r="B136" s="432" t="s">
        <v>56</v>
      </c>
      <c r="C136" s="403">
        <v>4902519</v>
      </c>
      <c r="D136" s="144" t="s">
        <v>12</v>
      </c>
      <c r="E136" s="110" t="s">
        <v>349</v>
      </c>
      <c r="F136" s="385">
        <v>-100</v>
      </c>
      <c r="G136" s="412">
        <v>11807</v>
      </c>
      <c r="H136" s="413">
        <v>12057</v>
      </c>
      <c r="I136" s="339">
        <f>G136-H136</f>
        <v>-250</v>
      </c>
      <c r="J136" s="339">
        <f t="shared" si="14"/>
        <v>25000</v>
      </c>
      <c r="K136" s="339">
        <f t="shared" si="12"/>
        <v>0.025</v>
      </c>
      <c r="L136" s="412">
        <v>64484</v>
      </c>
      <c r="M136" s="413">
        <v>64382</v>
      </c>
      <c r="N136" s="339">
        <f>L136-M136</f>
        <v>102</v>
      </c>
      <c r="O136" s="339">
        <f t="shared" si="15"/>
        <v>-10200</v>
      </c>
      <c r="P136" s="339">
        <f t="shared" si="13"/>
        <v>-0.0102</v>
      </c>
      <c r="Q136" s="650" t="s">
        <v>448</v>
      </c>
    </row>
    <row r="137" spans="1:17" s="626" customFormat="1" ht="18" customHeight="1">
      <c r="A137" s="391">
        <v>22</v>
      </c>
      <c r="B137" s="432" t="s">
        <v>57</v>
      </c>
      <c r="C137" s="403">
        <v>4902520</v>
      </c>
      <c r="D137" s="144" t="s">
        <v>12</v>
      </c>
      <c r="E137" s="110" t="s">
        <v>349</v>
      </c>
      <c r="F137" s="385">
        <v>-100</v>
      </c>
      <c r="G137" s="412">
        <v>19432</v>
      </c>
      <c r="H137" s="413">
        <v>19412</v>
      </c>
      <c r="I137" s="339">
        <f>G137-H137</f>
        <v>20</v>
      </c>
      <c r="J137" s="339">
        <f t="shared" si="14"/>
        <v>-2000</v>
      </c>
      <c r="K137" s="339">
        <f t="shared" si="12"/>
        <v>-0.002</v>
      </c>
      <c r="L137" s="412">
        <v>66371</v>
      </c>
      <c r="M137" s="413">
        <v>66371</v>
      </c>
      <c r="N137" s="339">
        <f>L137-M137</f>
        <v>0</v>
      </c>
      <c r="O137" s="339">
        <f t="shared" si="15"/>
        <v>0</v>
      </c>
      <c r="P137" s="339">
        <f t="shared" si="13"/>
        <v>0</v>
      </c>
      <c r="Q137" s="650" t="s">
        <v>441</v>
      </c>
    </row>
    <row r="138" spans="1:17" ht="18" customHeight="1">
      <c r="A138" s="391"/>
      <c r="B138" s="432"/>
      <c r="C138" s="403"/>
      <c r="D138" s="144"/>
      <c r="E138" s="144"/>
      <c r="F138" s="385"/>
      <c r="G138" s="544"/>
      <c r="H138" s="543"/>
      <c r="I138" s="361"/>
      <c r="J138" s="361"/>
      <c r="K138" s="361">
        <v>-0.025</v>
      </c>
      <c r="L138" s="317"/>
      <c r="M138" s="361"/>
      <c r="N138" s="361"/>
      <c r="O138" s="361"/>
      <c r="P138" s="361">
        <v>-0.0376</v>
      </c>
      <c r="Q138" s="650"/>
    </row>
    <row r="139" spans="1:17" ht="18" customHeight="1">
      <c r="A139" s="391"/>
      <c r="B139" s="433" t="s">
        <v>58</v>
      </c>
      <c r="C139" s="403"/>
      <c r="D139" s="144"/>
      <c r="E139" s="144"/>
      <c r="F139" s="385"/>
      <c r="G139" s="544"/>
      <c r="H139" s="543"/>
      <c r="I139" s="361"/>
      <c r="J139" s="361"/>
      <c r="K139" s="361"/>
      <c r="L139" s="317"/>
      <c r="M139" s="361"/>
      <c r="N139" s="361"/>
      <c r="O139" s="361"/>
      <c r="P139" s="361"/>
      <c r="Q139" s="378"/>
    </row>
    <row r="140" spans="1:17" s="626" customFormat="1" ht="18" customHeight="1">
      <c r="A140" s="391">
        <v>23</v>
      </c>
      <c r="B140" s="432" t="s">
        <v>59</v>
      </c>
      <c r="C140" s="403">
        <v>4902554</v>
      </c>
      <c r="D140" s="144" t="s">
        <v>12</v>
      </c>
      <c r="E140" s="110" t="s">
        <v>349</v>
      </c>
      <c r="F140" s="385">
        <v>-100</v>
      </c>
      <c r="G140" s="412">
        <v>8805</v>
      </c>
      <c r="H140" s="413">
        <v>8121</v>
      </c>
      <c r="I140" s="339">
        <f aca="true" t="shared" si="16" ref="I140:I147">G140-H140</f>
        <v>684</v>
      </c>
      <c r="J140" s="339">
        <f>$F140*I140</f>
        <v>-68400</v>
      </c>
      <c r="K140" s="339">
        <f>J140/1000000</f>
        <v>-0.0684</v>
      </c>
      <c r="L140" s="412">
        <v>6259</v>
      </c>
      <c r="M140" s="413">
        <v>6246</v>
      </c>
      <c r="N140" s="339">
        <f aca="true" t="shared" si="17" ref="N140:N147">L140-M140</f>
        <v>13</v>
      </c>
      <c r="O140" s="339">
        <f>$F140*N140</f>
        <v>-1300</v>
      </c>
      <c r="P140" s="339">
        <f>O140/1000000</f>
        <v>-0.0013</v>
      </c>
      <c r="Q140" s="650"/>
    </row>
    <row r="141" spans="1:17" s="626" customFormat="1" ht="18" customHeight="1">
      <c r="A141" s="391">
        <v>24</v>
      </c>
      <c r="B141" s="432" t="s">
        <v>60</v>
      </c>
      <c r="C141" s="403">
        <v>4902522</v>
      </c>
      <c r="D141" s="144" t="s">
        <v>12</v>
      </c>
      <c r="E141" s="110" t="s">
        <v>349</v>
      </c>
      <c r="F141" s="385">
        <v>-100</v>
      </c>
      <c r="G141" s="412">
        <v>840</v>
      </c>
      <c r="H141" s="413">
        <v>840</v>
      </c>
      <c r="I141" s="339">
        <f t="shared" si="16"/>
        <v>0</v>
      </c>
      <c r="J141" s="339">
        <f t="shared" si="14"/>
        <v>0</v>
      </c>
      <c r="K141" s="339">
        <f t="shared" si="12"/>
        <v>0</v>
      </c>
      <c r="L141" s="412">
        <v>185</v>
      </c>
      <c r="M141" s="413">
        <v>185</v>
      </c>
      <c r="N141" s="339">
        <f t="shared" si="17"/>
        <v>0</v>
      </c>
      <c r="O141" s="339">
        <f t="shared" si="15"/>
        <v>0</v>
      </c>
      <c r="P141" s="339">
        <f t="shared" si="13"/>
        <v>0</v>
      </c>
      <c r="Q141" s="650"/>
    </row>
    <row r="142" spans="1:17" s="626" customFormat="1" ht="18" customHeight="1">
      <c r="A142" s="391">
        <v>25</v>
      </c>
      <c r="B142" s="432" t="s">
        <v>61</v>
      </c>
      <c r="C142" s="403">
        <v>4902523</v>
      </c>
      <c r="D142" s="144" t="s">
        <v>12</v>
      </c>
      <c r="E142" s="110" t="s">
        <v>349</v>
      </c>
      <c r="F142" s="385">
        <v>-100</v>
      </c>
      <c r="G142" s="412">
        <v>999815</v>
      </c>
      <c r="H142" s="413">
        <v>999815</v>
      </c>
      <c r="I142" s="339">
        <f t="shared" si="16"/>
        <v>0</v>
      </c>
      <c r="J142" s="339">
        <f t="shared" si="14"/>
        <v>0</v>
      </c>
      <c r="K142" s="339">
        <f t="shared" si="12"/>
        <v>0</v>
      </c>
      <c r="L142" s="412">
        <v>999943</v>
      </c>
      <c r="M142" s="413">
        <v>999943</v>
      </c>
      <c r="N142" s="339">
        <f t="shared" si="17"/>
        <v>0</v>
      </c>
      <c r="O142" s="339">
        <f t="shared" si="15"/>
        <v>0</v>
      </c>
      <c r="P142" s="339">
        <f t="shared" si="13"/>
        <v>0</v>
      </c>
      <c r="Q142" s="650"/>
    </row>
    <row r="143" spans="1:17" s="626" customFormat="1" ht="18" customHeight="1">
      <c r="A143" s="391">
        <v>26</v>
      </c>
      <c r="B143" s="432" t="s">
        <v>62</v>
      </c>
      <c r="C143" s="403">
        <v>4902547</v>
      </c>
      <c r="D143" s="144" t="s">
        <v>12</v>
      </c>
      <c r="E143" s="110" t="s">
        <v>349</v>
      </c>
      <c r="F143" s="385">
        <v>-100</v>
      </c>
      <c r="G143" s="412">
        <v>5885</v>
      </c>
      <c r="H143" s="413">
        <v>5885</v>
      </c>
      <c r="I143" s="339">
        <f t="shared" si="16"/>
        <v>0</v>
      </c>
      <c r="J143" s="339">
        <f>$F143*I143</f>
        <v>0</v>
      </c>
      <c r="K143" s="339">
        <f>J143/1000000</f>
        <v>0</v>
      </c>
      <c r="L143" s="412">
        <v>8891</v>
      </c>
      <c r="M143" s="413">
        <v>8891</v>
      </c>
      <c r="N143" s="339">
        <f t="shared" si="17"/>
        <v>0</v>
      </c>
      <c r="O143" s="339">
        <f>$F143*N143</f>
        <v>0</v>
      </c>
      <c r="P143" s="339">
        <f>O143/1000000</f>
        <v>0</v>
      </c>
      <c r="Q143" s="650"/>
    </row>
    <row r="144" spans="1:17" s="626" customFormat="1" ht="18" customHeight="1">
      <c r="A144" s="391">
        <v>27</v>
      </c>
      <c r="B144" s="389" t="s">
        <v>63</v>
      </c>
      <c r="C144" s="385">
        <v>4902605</v>
      </c>
      <c r="D144" s="98" t="s">
        <v>12</v>
      </c>
      <c r="E144" s="110" t="s">
        <v>349</v>
      </c>
      <c r="F144" s="726">
        <v>-1333.33</v>
      </c>
      <c r="G144" s="412">
        <v>0</v>
      </c>
      <c r="H144" s="413">
        <v>0</v>
      </c>
      <c r="I144" s="339">
        <f t="shared" si="16"/>
        <v>0</v>
      </c>
      <c r="J144" s="339">
        <f t="shared" si="14"/>
        <v>0</v>
      </c>
      <c r="K144" s="339">
        <f t="shared" si="12"/>
        <v>0</v>
      </c>
      <c r="L144" s="412">
        <v>0</v>
      </c>
      <c r="M144" s="413">
        <v>0</v>
      </c>
      <c r="N144" s="339">
        <f t="shared" si="17"/>
        <v>0</v>
      </c>
      <c r="O144" s="339">
        <f t="shared" si="15"/>
        <v>0</v>
      </c>
      <c r="P144" s="339">
        <f t="shared" si="13"/>
        <v>0</v>
      </c>
      <c r="Q144" s="650"/>
    </row>
    <row r="145" spans="1:17" s="626" customFormat="1" ht="18" customHeight="1">
      <c r="A145" s="391">
        <v>28</v>
      </c>
      <c r="B145" s="389" t="s">
        <v>64</v>
      </c>
      <c r="C145" s="385">
        <v>4902526</v>
      </c>
      <c r="D145" s="98" t="s">
        <v>12</v>
      </c>
      <c r="E145" s="110" t="s">
        <v>349</v>
      </c>
      <c r="F145" s="385">
        <v>-100</v>
      </c>
      <c r="G145" s="412">
        <v>17116</v>
      </c>
      <c r="H145" s="413">
        <v>17102</v>
      </c>
      <c r="I145" s="339">
        <f t="shared" si="16"/>
        <v>14</v>
      </c>
      <c r="J145" s="339">
        <f t="shared" si="14"/>
        <v>-1400</v>
      </c>
      <c r="K145" s="339">
        <f t="shared" si="12"/>
        <v>-0.0014</v>
      </c>
      <c r="L145" s="412">
        <v>21191</v>
      </c>
      <c r="M145" s="413">
        <v>21190</v>
      </c>
      <c r="N145" s="339">
        <f t="shared" si="17"/>
        <v>1</v>
      </c>
      <c r="O145" s="339">
        <f t="shared" si="15"/>
        <v>-100</v>
      </c>
      <c r="P145" s="339">
        <f t="shared" si="13"/>
        <v>-0.0001</v>
      </c>
      <c r="Q145" s="650"/>
    </row>
    <row r="146" spans="1:17" s="626" customFormat="1" ht="18" customHeight="1">
      <c r="A146" s="391">
        <v>29</v>
      </c>
      <c r="B146" s="389" t="s">
        <v>65</v>
      </c>
      <c r="C146" s="385">
        <v>4902529</v>
      </c>
      <c r="D146" s="98" t="s">
        <v>12</v>
      </c>
      <c r="E146" s="110" t="s">
        <v>349</v>
      </c>
      <c r="F146" s="385">
        <v>-44.44</v>
      </c>
      <c r="G146" s="412">
        <v>994032</v>
      </c>
      <c r="H146" s="413">
        <v>994757</v>
      </c>
      <c r="I146" s="339">
        <f t="shared" si="16"/>
        <v>-725</v>
      </c>
      <c r="J146" s="339">
        <f t="shared" si="14"/>
        <v>32219</v>
      </c>
      <c r="K146" s="339">
        <f t="shared" si="12"/>
        <v>0.032219</v>
      </c>
      <c r="L146" s="412">
        <v>772</v>
      </c>
      <c r="M146" s="413">
        <v>776</v>
      </c>
      <c r="N146" s="339">
        <f t="shared" si="17"/>
        <v>-4</v>
      </c>
      <c r="O146" s="339">
        <f t="shared" si="15"/>
        <v>177.76</v>
      </c>
      <c r="P146" s="339">
        <f t="shared" si="13"/>
        <v>0.00017775999999999998</v>
      </c>
      <c r="Q146" s="671"/>
    </row>
    <row r="147" spans="1:17" s="626" customFormat="1" ht="18" customHeight="1">
      <c r="A147" s="391">
        <v>30</v>
      </c>
      <c r="B147" s="389" t="s">
        <v>147</v>
      </c>
      <c r="C147" s="385">
        <v>4865087</v>
      </c>
      <c r="D147" s="98" t="s">
        <v>12</v>
      </c>
      <c r="E147" s="110" t="s">
        <v>349</v>
      </c>
      <c r="F147" s="385">
        <v>-100</v>
      </c>
      <c r="G147" s="412">
        <v>0</v>
      </c>
      <c r="H147" s="413">
        <v>0</v>
      </c>
      <c r="I147" s="339">
        <f t="shared" si="16"/>
        <v>0</v>
      </c>
      <c r="J147" s="339">
        <f t="shared" si="14"/>
        <v>0</v>
      </c>
      <c r="K147" s="339">
        <f t="shared" si="12"/>
        <v>0</v>
      </c>
      <c r="L147" s="412">
        <v>0</v>
      </c>
      <c r="M147" s="413">
        <v>0</v>
      </c>
      <c r="N147" s="339">
        <f t="shared" si="17"/>
        <v>0</v>
      </c>
      <c r="O147" s="339">
        <f t="shared" si="15"/>
        <v>0</v>
      </c>
      <c r="P147" s="339">
        <f t="shared" si="13"/>
        <v>0</v>
      </c>
      <c r="Q147" s="650"/>
    </row>
    <row r="148" spans="1:17" ht="18" customHeight="1">
      <c r="A148" s="391"/>
      <c r="B148" s="434" t="s">
        <v>80</v>
      </c>
      <c r="C148" s="385"/>
      <c r="D148" s="98"/>
      <c r="E148" s="98"/>
      <c r="F148" s="385"/>
      <c r="G148" s="544"/>
      <c r="H148" s="543"/>
      <c r="I148" s="361"/>
      <c r="J148" s="361"/>
      <c r="K148" s="361"/>
      <c r="L148" s="317"/>
      <c r="M148" s="361"/>
      <c r="N148" s="361"/>
      <c r="O148" s="361"/>
      <c r="P148" s="361"/>
      <c r="Q148" s="378"/>
    </row>
    <row r="149" spans="1:17" s="626" customFormat="1" ht="18" customHeight="1">
      <c r="A149" s="391">
        <v>31</v>
      </c>
      <c r="B149" s="389" t="s">
        <v>81</v>
      </c>
      <c r="C149" s="385">
        <v>4902577</v>
      </c>
      <c r="D149" s="98" t="s">
        <v>12</v>
      </c>
      <c r="E149" s="110" t="s">
        <v>349</v>
      </c>
      <c r="F149" s="385">
        <v>400</v>
      </c>
      <c r="G149" s="412">
        <v>995602</v>
      </c>
      <c r="H149" s="413">
        <v>995596</v>
      </c>
      <c r="I149" s="339">
        <f>G149-H149</f>
        <v>6</v>
      </c>
      <c r="J149" s="339">
        <f t="shared" si="14"/>
        <v>2400</v>
      </c>
      <c r="K149" s="339">
        <f t="shared" si="12"/>
        <v>0.0024</v>
      </c>
      <c r="L149" s="412">
        <v>52</v>
      </c>
      <c r="M149" s="413">
        <v>51</v>
      </c>
      <c r="N149" s="339">
        <f>L149-M149</f>
        <v>1</v>
      </c>
      <c r="O149" s="339">
        <f t="shared" si="15"/>
        <v>400</v>
      </c>
      <c r="P149" s="339">
        <f t="shared" si="13"/>
        <v>0.0004</v>
      </c>
      <c r="Q149" s="650"/>
    </row>
    <row r="150" spans="1:17" s="626" customFormat="1" ht="18" customHeight="1">
      <c r="A150" s="391">
        <v>32</v>
      </c>
      <c r="B150" s="389" t="s">
        <v>82</v>
      </c>
      <c r="C150" s="385">
        <v>4902525</v>
      </c>
      <c r="D150" s="98" t="s">
        <v>12</v>
      </c>
      <c r="E150" s="110" t="s">
        <v>349</v>
      </c>
      <c r="F150" s="385">
        <v>-400</v>
      </c>
      <c r="G150" s="412">
        <v>999931</v>
      </c>
      <c r="H150" s="413">
        <v>999933</v>
      </c>
      <c r="I150" s="339">
        <f>G150-H150</f>
        <v>-2</v>
      </c>
      <c r="J150" s="339">
        <f>$F150*I150</f>
        <v>800</v>
      </c>
      <c r="K150" s="339">
        <f>J150/1000000</f>
        <v>0.0008</v>
      </c>
      <c r="L150" s="412">
        <v>3</v>
      </c>
      <c r="M150" s="413">
        <v>2</v>
      </c>
      <c r="N150" s="339">
        <f>L150-M150</f>
        <v>1</v>
      </c>
      <c r="O150" s="339">
        <f>$F150*N150</f>
        <v>-400</v>
      </c>
      <c r="P150" s="339">
        <f>O150/1000000</f>
        <v>-0.0004</v>
      </c>
      <c r="Q150" s="650"/>
    </row>
    <row r="151" spans="1:17" ht="15" customHeight="1" thickBot="1">
      <c r="A151" s="29"/>
      <c r="B151" s="30"/>
      <c r="C151" s="30"/>
      <c r="D151" s="30"/>
      <c r="E151" s="30"/>
      <c r="F151" s="30"/>
      <c r="G151" s="549"/>
      <c r="H151" s="550"/>
      <c r="I151" s="30"/>
      <c r="J151" s="30"/>
      <c r="K151" s="57"/>
      <c r="L151" s="29"/>
      <c r="M151" s="30"/>
      <c r="N151" s="30"/>
      <c r="O151" s="30"/>
      <c r="P151" s="57"/>
      <c r="Q151" s="174"/>
    </row>
    <row r="152" ht="13.5" thickTop="1"/>
    <row r="153" spans="1:16" ht="20.25">
      <c r="A153" s="178" t="s">
        <v>316</v>
      </c>
      <c r="K153" s="221">
        <f>SUM(K102:K151)</f>
        <v>-3.1630309999999993</v>
      </c>
      <c r="P153" s="221">
        <f>SUM(P102:P151)</f>
        <v>-0.06599724</v>
      </c>
    </row>
    <row r="154" spans="1:16" ht="12.75">
      <c r="A154" s="63"/>
      <c r="K154" s="18"/>
      <c r="P154" s="18"/>
    </row>
    <row r="155" spans="1:16" ht="12.75">
      <c r="A155" s="63"/>
      <c r="K155" s="18"/>
      <c r="P155" s="18"/>
    </row>
    <row r="156" spans="1:17" ht="18">
      <c r="A156" s="63"/>
      <c r="K156" s="18"/>
      <c r="P156" s="18"/>
      <c r="Q156" s="484" t="str">
        <f>NDPL!$Q$1</f>
        <v>November-2015</v>
      </c>
    </row>
    <row r="157" spans="1:16" ht="12.75">
      <c r="A157" s="63"/>
      <c r="K157" s="18"/>
      <c r="P157" s="18"/>
    </row>
    <row r="158" spans="1:16" ht="12.75">
      <c r="A158" s="63"/>
      <c r="K158" s="18"/>
      <c r="P158" s="18"/>
    </row>
    <row r="159" spans="1:16" ht="12.75">
      <c r="A159" s="63"/>
      <c r="K159" s="18"/>
      <c r="P159" s="18"/>
    </row>
    <row r="160" spans="1:11" ht="13.5" thickBot="1">
      <c r="A160" s="2"/>
      <c r="B160" s="8"/>
      <c r="C160" s="8"/>
      <c r="D160" s="59"/>
      <c r="E160" s="59"/>
      <c r="F160" s="22"/>
      <c r="G160" s="22"/>
      <c r="H160" s="22"/>
      <c r="I160" s="22"/>
      <c r="J160" s="22"/>
      <c r="K160" s="60"/>
    </row>
    <row r="161" spans="1:17" ht="27.75">
      <c r="A161" s="505" t="s">
        <v>196</v>
      </c>
      <c r="B161" s="167"/>
      <c r="C161" s="163"/>
      <c r="D161" s="163"/>
      <c r="E161" s="163"/>
      <c r="F161" s="217"/>
      <c r="G161" s="217"/>
      <c r="H161" s="217"/>
      <c r="I161" s="217"/>
      <c r="J161" s="217"/>
      <c r="K161" s="218"/>
      <c r="L161" s="52"/>
      <c r="M161" s="52"/>
      <c r="N161" s="52"/>
      <c r="O161" s="52"/>
      <c r="P161" s="52"/>
      <c r="Q161" s="53"/>
    </row>
    <row r="162" spans="1:17" ht="24.75" customHeight="1">
      <c r="A162" s="504" t="s">
        <v>318</v>
      </c>
      <c r="B162" s="61"/>
      <c r="C162" s="61"/>
      <c r="D162" s="61"/>
      <c r="E162" s="61"/>
      <c r="F162" s="61"/>
      <c r="G162" s="61"/>
      <c r="H162" s="61"/>
      <c r="I162" s="61"/>
      <c r="J162" s="61"/>
      <c r="K162" s="492">
        <f>K96</f>
        <v>1.3696064660000022</v>
      </c>
      <c r="L162" s="327"/>
      <c r="M162" s="327"/>
      <c r="N162" s="327"/>
      <c r="O162" s="327"/>
      <c r="P162" s="492">
        <f>P96</f>
        <v>0.12178331</v>
      </c>
      <c r="Q162" s="54"/>
    </row>
    <row r="163" spans="1:17" ht="24.75" customHeight="1">
      <c r="A163" s="504" t="s">
        <v>317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492">
        <f>K153</f>
        <v>-3.1630309999999993</v>
      </c>
      <c r="L163" s="327"/>
      <c r="M163" s="327"/>
      <c r="N163" s="327"/>
      <c r="O163" s="327"/>
      <c r="P163" s="492">
        <f>P153</f>
        <v>-0.06599724</v>
      </c>
      <c r="Q163" s="54"/>
    </row>
    <row r="164" spans="1:17" ht="24.75" customHeight="1">
      <c r="A164" s="504" t="s">
        <v>319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492">
        <f>'ROHTAK ROAD'!K43</f>
        <v>2.295125</v>
      </c>
      <c r="L164" s="327"/>
      <c r="M164" s="327"/>
      <c r="N164" s="327"/>
      <c r="O164" s="327"/>
      <c r="P164" s="492">
        <f>'ROHTAK ROAD'!P43</f>
        <v>-0.2181</v>
      </c>
      <c r="Q164" s="54"/>
    </row>
    <row r="165" spans="1:17" ht="24.75" customHeight="1">
      <c r="A165" s="504" t="s">
        <v>320</v>
      </c>
      <c r="B165" s="61"/>
      <c r="C165" s="61"/>
      <c r="D165" s="61"/>
      <c r="E165" s="61"/>
      <c r="F165" s="61"/>
      <c r="G165" s="61"/>
      <c r="H165" s="61"/>
      <c r="I165" s="61"/>
      <c r="J165" s="61"/>
      <c r="K165" s="492">
        <f>-MES!K40</f>
        <v>-0.17365000000000003</v>
      </c>
      <c r="L165" s="327"/>
      <c r="M165" s="327"/>
      <c r="N165" s="327"/>
      <c r="O165" s="327"/>
      <c r="P165" s="492">
        <f>-MES!P40</f>
        <v>-0.021949999999999997</v>
      </c>
      <c r="Q165" s="54"/>
    </row>
    <row r="166" spans="1:17" ht="29.25" customHeight="1" thickBot="1">
      <c r="A166" s="506" t="s">
        <v>197</v>
      </c>
      <c r="B166" s="219"/>
      <c r="C166" s="220"/>
      <c r="D166" s="220"/>
      <c r="E166" s="220"/>
      <c r="F166" s="220"/>
      <c r="G166" s="220"/>
      <c r="H166" s="220"/>
      <c r="I166" s="220"/>
      <c r="J166" s="220"/>
      <c r="K166" s="507">
        <f>SUM(K162:K165)</f>
        <v>0.32805046600000304</v>
      </c>
      <c r="L166" s="493"/>
      <c r="M166" s="493"/>
      <c r="N166" s="493"/>
      <c r="O166" s="493"/>
      <c r="P166" s="507">
        <f>SUM(P162:P165)</f>
        <v>-0.18426393</v>
      </c>
      <c r="Q166" s="179"/>
    </row>
    <row r="171" ht="13.5" thickBot="1"/>
    <row r="172" spans="1:17" ht="12.75">
      <c r="A172" s="257"/>
      <c r="B172" s="258"/>
      <c r="C172" s="258"/>
      <c r="D172" s="258"/>
      <c r="E172" s="258"/>
      <c r="F172" s="258"/>
      <c r="G172" s="258"/>
      <c r="H172" s="52"/>
      <c r="I172" s="52"/>
      <c r="J172" s="52"/>
      <c r="K172" s="52"/>
      <c r="L172" s="52"/>
      <c r="M172" s="52"/>
      <c r="N172" s="52"/>
      <c r="O172" s="52"/>
      <c r="P172" s="52"/>
      <c r="Q172" s="53"/>
    </row>
    <row r="173" spans="1:17" ht="26.25">
      <c r="A173" s="496" t="s">
        <v>330</v>
      </c>
      <c r="B173" s="249"/>
      <c r="C173" s="249"/>
      <c r="D173" s="249"/>
      <c r="E173" s="249"/>
      <c r="F173" s="249"/>
      <c r="G173" s="249"/>
      <c r="H173" s="19"/>
      <c r="I173" s="19"/>
      <c r="J173" s="19"/>
      <c r="K173" s="19"/>
      <c r="L173" s="19"/>
      <c r="M173" s="19"/>
      <c r="N173" s="19"/>
      <c r="O173" s="19"/>
      <c r="P173" s="19"/>
      <c r="Q173" s="54"/>
    </row>
    <row r="174" spans="1:17" ht="12.75">
      <c r="A174" s="259"/>
      <c r="B174" s="249"/>
      <c r="C174" s="249"/>
      <c r="D174" s="249"/>
      <c r="E174" s="249"/>
      <c r="F174" s="249"/>
      <c r="G174" s="249"/>
      <c r="H174" s="19"/>
      <c r="I174" s="19"/>
      <c r="J174" s="19"/>
      <c r="K174" s="19"/>
      <c r="L174" s="19"/>
      <c r="M174" s="19"/>
      <c r="N174" s="19"/>
      <c r="O174" s="19"/>
      <c r="P174" s="19"/>
      <c r="Q174" s="54"/>
    </row>
    <row r="175" spans="1:17" ht="15.75">
      <c r="A175" s="260"/>
      <c r="B175" s="261"/>
      <c r="C175" s="261"/>
      <c r="D175" s="261"/>
      <c r="E175" s="261"/>
      <c r="F175" s="261"/>
      <c r="G175" s="261"/>
      <c r="H175" s="19"/>
      <c r="I175" s="19"/>
      <c r="J175" s="19"/>
      <c r="K175" s="301" t="s">
        <v>342</v>
      </c>
      <c r="L175" s="19"/>
      <c r="M175" s="19"/>
      <c r="N175" s="19"/>
      <c r="O175" s="19"/>
      <c r="P175" s="301" t="s">
        <v>343</v>
      </c>
      <c r="Q175" s="54"/>
    </row>
    <row r="176" spans="1:17" ht="12.75">
      <c r="A176" s="262"/>
      <c r="B176" s="152"/>
      <c r="C176" s="152"/>
      <c r="D176" s="152"/>
      <c r="E176" s="152"/>
      <c r="F176" s="152"/>
      <c r="G176" s="152"/>
      <c r="H176" s="19"/>
      <c r="I176" s="19"/>
      <c r="J176" s="19"/>
      <c r="K176" s="19"/>
      <c r="L176" s="19"/>
      <c r="M176" s="19"/>
      <c r="N176" s="19"/>
      <c r="O176" s="19"/>
      <c r="P176" s="19"/>
      <c r="Q176" s="54"/>
    </row>
    <row r="177" spans="1:17" ht="12.75">
      <c r="A177" s="262"/>
      <c r="B177" s="152"/>
      <c r="C177" s="152"/>
      <c r="D177" s="152"/>
      <c r="E177" s="152"/>
      <c r="F177" s="152"/>
      <c r="G177" s="152"/>
      <c r="H177" s="19"/>
      <c r="I177" s="19"/>
      <c r="J177" s="19"/>
      <c r="K177" s="19"/>
      <c r="L177" s="19"/>
      <c r="M177" s="19"/>
      <c r="N177" s="19"/>
      <c r="O177" s="19"/>
      <c r="P177" s="19"/>
      <c r="Q177" s="54"/>
    </row>
    <row r="178" spans="1:17" ht="23.25">
      <c r="A178" s="494" t="s">
        <v>333</v>
      </c>
      <c r="B178" s="250"/>
      <c r="C178" s="250"/>
      <c r="D178" s="251"/>
      <c r="E178" s="251"/>
      <c r="F178" s="252"/>
      <c r="G178" s="251"/>
      <c r="H178" s="19"/>
      <c r="I178" s="19"/>
      <c r="J178" s="19"/>
      <c r="K178" s="499">
        <f>K166</f>
        <v>0.32805046600000304</v>
      </c>
      <c r="L178" s="497" t="s">
        <v>331</v>
      </c>
      <c r="M178" s="462"/>
      <c r="N178" s="462"/>
      <c r="O178" s="462"/>
      <c r="P178" s="499">
        <f>P166</f>
        <v>-0.18426393</v>
      </c>
      <c r="Q178" s="501" t="s">
        <v>331</v>
      </c>
    </row>
    <row r="179" spans="1:17" ht="23.25">
      <c r="A179" s="267"/>
      <c r="B179" s="253"/>
      <c r="C179" s="253"/>
      <c r="D179" s="249"/>
      <c r="E179" s="249"/>
      <c r="F179" s="254"/>
      <c r="G179" s="249"/>
      <c r="H179" s="19"/>
      <c r="I179" s="19"/>
      <c r="J179" s="19"/>
      <c r="K179" s="462"/>
      <c r="L179" s="498"/>
      <c r="M179" s="462"/>
      <c r="N179" s="462"/>
      <c r="O179" s="462"/>
      <c r="P179" s="462"/>
      <c r="Q179" s="502"/>
    </row>
    <row r="180" spans="1:17" ht="23.25">
      <c r="A180" s="495" t="s">
        <v>332</v>
      </c>
      <c r="B180" s="255"/>
      <c r="C180" s="48"/>
      <c r="D180" s="249"/>
      <c r="E180" s="249"/>
      <c r="F180" s="256"/>
      <c r="G180" s="251"/>
      <c r="H180" s="19"/>
      <c r="I180" s="19"/>
      <c r="J180" s="19"/>
      <c r="K180" s="462">
        <f>'STEPPED UP GENCO'!K43</f>
        <v>0.6113067499</v>
      </c>
      <c r="L180" s="497" t="s">
        <v>331</v>
      </c>
      <c r="M180" s="462"/>
      <c r="N180" s="462"/>
      <c r="O180" s="462"/>
      <c r="P180" s="499">
        <f>'STEPPED UP GENCO'!P43</f>
        <v>-3.348273006375001</v>
      </c>
      <c r="Q180" s="501" t="s">
        <v>331</v>
      </c>
    </row>
    <row r="181" spans="1:17" ht="15">
      <c r="A181" s="263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248"/>
      <c r="M181" s="19"/>
      <c r="N181" s="19"/>
      <c r="O181" s="19"/>
      <c r="P181" s="19"/>
      <c r="Q181" s="503"/>
    </row>
    <row r="182" spans="1:17" ht="15">
      <c r="A182" s="263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248"/>
      <c r="M182" s="19"/>
      <c r="N182" s="19"/>
      <c r="O182" s="19"/>
      <c r="P182" s="19"/>
      <c r="Q182" s="503"/>
    </row>
    <row r="183" spans="1:17" ht="15">
      <c r="A183" s="263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248"/>
      <c r="M183" s="19"/>
      <c r="N183" s="19"/>
      <c r="O183" s="19"/>
      <c r="P183" s="19"/>
      <c r="Q183" s="503"/>
    </row>
    <row r="184" spans="1:17" ht="23.25">
      <c r="A184" s="263"/>
      <c r="B184" s="19"/>
      <c r="C184" s="19"/>
      <c r="D184" s="19"/>
      <c r="E184" s="19"/>
      <c r="F184" s="19"/>
      <c r="G184" s="19"/>
      <c r="H184" s="250"/>
      <c r="I184" s="250"/>
      <c r="J184" s="269" t="s">
        <v>334</v>
      </c>
      <c r="K184" s="500">
        <f>SUM(K178:K183)</f>
        <v>0.939357215900003</v>
      </c>
      <c r="L184" s="269" t="s">
        <v>331</v>
      </c>
      <c r="M184" s="462"/>
      <c r="N184" s="462"/>
      <c r="O184" s="462"/>
      <c r="P184" s="500">
        <f>SUM(P178:P183)</f>
        <v>-3.532536936375001</v>
      </c>
      <c r="Q184" s="269" t="s">
        <v>331</v>
      </c>
    </row>
    <row r="185" spans="1:17" ht="13.5" thickBot="1">
      <c r="A185" s="264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179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43" max="255" man="1"/>
    <brk id="97" max="18" man="1"/>
    <brk id="153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87"/>
  <sheetViews>
    <sheetView view="pageBreakPreview" zoomScale="70" zoomScaleNormal="70" zoomScaleSheetLayoutView="70" zoomScalePageLayoutView="50" workbookViewId="0" topLeftCell="A1">
      <selection activeCell="K83" sqref="K83"/>
    </sheetView>
  </sheetViews>
  <sheetFormatPr defaultColWidth="9.140625" defaultRowHeight="12.75"/>
  <cols>
    <col min="1" max="1" width="5.140625" style="0" customWidth="1"/>
    <col min="2" max="2" width="20.8515625" style="0" customWidth="1"/>
    <col min="3" max="3" width="11.28125" style="0" customWidth="1"/>
    <col min="5" max="5" width="14.421875" style="0" customWidth="1"/>
    <col min="6" max="6" width="7.00390625" style="0" customWidth="1"/>
    <col min="7" max="7" width="11.421875" style="0" customWidth="1"/>
    <col min="8" max="8" width="13.00390625" style="0" customWidth="1"/>
    <col min="9" max="9" width="9.00390625" style="0" customWidth="1"/>
    <col min="10" max="10" width="12.28125" style="0" customWidth="1"/>
    <col min="11" max="12" width="12.8515625" style="0" customWidth="1"/>
    <col min="13" max="13" width="13.28125" style="0" customWidth="1"/>
    <col min="14" max="14" width="11.421875" style="0" customWidth="1"/>
    <col min="15" max="15" width="13.140625" style="0" customWidth="1"/>
    <col min="16" max="16" width="14.7109375" style="0" customWidth="1"/>
    <col min="17" max="17" width="15.00390625" style="0" customWidth="1"/>
    <col min="18" max="18" width="0.13671875" style="0" customWidth="1"/>
    <col min="19" max="19" width="1.57421875" style="0" hidden="1" customWidth="1"/>
    <col min="20" max="20" width="9.140625" style="0" hidden="1" customWidth="1"/>
    <col min="21" max="21" width="4.28125" style="0" hidden="1" customWidth="1"/>
    <col min="22" max="22" width="4.00390625" style="0" hidden="1" customWidth="1"/>
    <col min="23" max="23" width="3.8515625" style="0" hidden="1" customWidth="1"/>
  </cols>
  <sheetData>
    <row r="1" spans="1:17" ht="26.25">
      <c r="A1" s="1" t="s">
        <v>240</v>
      </c>
      <c r="Q1" s="206" t="str">
        <f>NDPL!Q1</f>
        <v>November-2015</v>
      </c>
    </row>
    <row r="2" ht="18.75" customHeight="1">
      <c r="A2" s="92" t="s">
        <v>241</v>
      </c>
    </row>
    <row r="3" ht="23.25">
      <c r="A3" s="211" t="s">
        <v>215</v>
      </c>
    </row>
    <row r="4" spans="1:16" ht="24" thickBot="1">
      <c r="A4" s="477" t="s">
        <v>216</v>
      </c>
      <c r="G4" s="19"/>
      <c r="H4" s="19"/>
      <c r="I4" s="51" t="s">
        <v>400</v>
      </c>
      <c r="J4" s="19"/>
      <c r="K4" s="19"/>
      <c r="L4" s="19"/>
      <c r="M4" s="19"/>
      <c r="N4" s="51" t="s">
        <v>401</v>
      </c>
      <c r="O4" s="19"/>
      <c r="P4" s="19"/>
    </row>
    <row r="5" spans="1:17" ht="62.25" customHeight="1" thickBot="1" thickTop="1">
      <c r="A5" s="38" t="s">
        <v>8</v>
      </c>
      <c r="B5" s="35" t="s">
        <v>9</v>
      </c>
      <c r="C5" s="36" t="s">
        <v>1</v>
      </c>
      <c r="D5" s="36" t="s">
        <v>2</v>
      </c>
      <c r="E5" s="36" t="s">
        <v>3</v>
      </c>
      <c r="F5" s="36" t="s">
        <v>10</v>
      </c>
      <c r="G5" s="38" t="str">
        <f>NDPL!G5</f>
        <v>FINAL READING 01/12/2015</v>
      </c>
      <c r="H5" s="36" t="str">
        <f>NDPL!H5</f>
        <v>INTIAL READING 01/11/2015</v>
      </c>
      <c r="I5" s="36" t="s">
        <v>4</v>
      </c>
      <c r="J5" s="36" t="s">
        <v>5</v>
      </c>
      <c r="K5" s="36" t="s">
        <v>6</v>
      </c>
      <c r="L5" s="38" t="str">
        <f>NDPL!G5</f>
        <v>FINAL READING 01/12/2015</v>
      </c>
      <c r="M5" s="36" t="str">
        <f>NDPL!H5</f>
        <v>INTIAL READING 01/11/2015</v>
      </c>
      <c r="N5" s="36" t="s">
        <v>4</v>
      </c>
      <c r="O5" s="36" t="s">
        <v>5</v>
      </c>
      <c r="P5" s="36" t="s">
        <v>6</v>
      </c>
      <c r="Q5" s="202" t="s">
        <v>312</v>
      </c>
    </row>
    <row r="6" ht="14.25" thickBot="1" thickTop="1"/>
    <row r="7" spans="1:17" ht="18" customHeight="1" thickTop="1">
      <c r="A7" s="180"/>
      <c r="B7" s="181" t="s">
        <v>199</v>
      </c>
      <c r="C7" s="182"/>
      <c r="D7" s="182"/>
      <c r="E7" s="182"/>
      <c r="F7" s="182"/>
      <c r="G7" s="66"/>
      <c r="H7" s="67"/>
      <c r="I7" s="551"/>
      <c r="J7" s="551"/>
      <c r="K7" s="551"/>
      <c r="L7" s="68"/>
      <c r="M7" s="67"/>
      <c r="N7" s="67"/>
      <c r="O7" s="67"/>
      <c r="P7" s="67"/>
      <c r="Q7" s="172"/>
    </row>
    <row r="8" spans="1:17" ht="18" customHeight="1">
      <c r="A8" s="183"/>
      <c r="B8" s="184" t="s">
        <v>112</v>
      </c>
      <c r="C8" s="185"/>
      <c r="D8" s="186"/>
      <c r="E8" s="187"/>
      <c r="F8" s="188"/>
      <c r="G8" s="72"/>
      <c r="H8" s="73"/>
      <c r="I8" s="552"/>
      <c r="J8" s="552"/>
      <c r="K8" s="552"/>
      <c r="L8" s="75"/>
      <c r="M8" s="73"/>
      <c r="N8" s="74"/>
      <c r="O8" s="74"/>
      <c r="P8" s="74"/>
      <c r="Q8" s="173"/>
    </row>
    <row r="9" spans="1:17" s="626" customFormat="1" ht="18">
      <c r="A9" s="183">
        <v>1</v>
      </c>
      <c r="B9" s="184" t="s">
        <v>113</v>
      </c>
      <c r="C9" s="185">
        <v>4865136</v>
      </c>
      <c r="D9" s="189" t="s">
        <v>12</v>
      </c>
      <c r="E9" s="298" t="s">
        <v>349</v>
      </c>
      <c r="F9" s="190">
        <v>200</v>
      </c>
      <c r="G9" s="615">
        <v>52509</v>
      </c>
      <c r="H9" s="616">
        <v>51882</v>
      </c>
      <c r="I9" s="553">
        <f aca="true" t="shared" si="0" ref="I9:I15">G9-H9</f>
        <v>627</v>
      </c>
      <c r="J9" s="553">
        <f aca="true" t="shared" si="1" ref="J9:J64">$F9*I9</f>
        <v>125400</v>
      </c>
      <c r="K9" s="553">
        <f aca="true" t="shared" si="2" ref="K9:K64">J9/1000000</f>
        <v>0.1254</v>
      </c>
      <c r="L9" s="615">
        <v>81560</v>
      </c>
      <c r="M9" s="616">
        <v>81474</v>
      </c>
      <c r="N9" s="553">
        <f aca="true" t="shared" si="3" ref="N9:N15">L9-M9</f>
        <v>86</v>
      </c>
      <c r="O9" s="553">
        <f aca="true" t="shared" si="4" ref="O9:O64">$F9*N9</f>
        <v>17200</v>
      </c>
      <c r="P9" s="553">
        <f aca="true" t="shared" si="5" ref="P9:P64">O9/1000000</f>
        <v>0.0172</v>
      </c>
      <c r="Q9" s="681"/>
    </row>
    <row r="10" spans="1:17" s="626" customFormat="1" ht="18" customHeight="1">
      <c r="A10" s="183">
        <v>2</v>
      </c>
      <c r="B10" s="184" t="s">
        <v>114</v>
      </c>
      <c r="C10" s="185">
        <v>4865137</v>
      </c>
      <c r="D10" s="189" t="s">
        <v>12</v>
      </c>
      <c r="E10" s="298" t="s">
        <v>349</v>
      </c>
      <c r="F10" s="190">
        <v>100</v>
      </c>
      <c r="G10" s="412">
        <v>73990</v>
      </c>
      <c r="H10" s="413">
        <v>73630</v>
      </c>
      <c r="I10" s="553">
        <f t="shared" si="0"/>
        <v>360</v>
      </c>
      <c r="J10" s="553">
        <f t="shared" si="1"/>
        <v>36000</v>
      </c>
      <c r="K10" s="553">
        <f t="shared" si="2"/>
        <v>0.036</v>
      </c>
      <c r="L10" s="412">
        <v>139965</v>
      </c>
      <c r="M10" s="413">
        <v>139960</v>
      </c>
      <c r="N10" s="547">
        <f t="shared" si="3"/>
        <v>5</v>
      </c>
      <c r="O10" s="547">
        <f t="shared" si="4"/>
        <v>500</v>
      </c>
      <c r="P10" s="547">
        <f t="shared" si="5"/>
        <v>0.0005</v>
      </c>
      <c r="Q10" s="630"/>
    </row>
    <row r="11" spans="1:17" s="626" customFormat="1" ht="18">
      <c r="A11" s="183">
        <v>3</v>
      </c>
      <c r="B11" s="184" t="s">
        <v>115</v>
      </c>
      <c r="C11" s="185">
        <v>4865138</v>
      </c>
      <c r="D11" s="189" t="s">
        <v>12</v>
      </c>
      <c r="E11" s="298" t="s">
        <v>349</v>
      </c>
      <c r="F11" s="190">
        <v>200</v>
      </c>
      <c r="G11" s="615">
        <v>977968</v>
      </c>
      <c r="H11" s="616">
        <v>978251</v>
      </c>
      <c r="I11" s="553">
        <f t="shared" si="0"/>
        <v>-283</v>
      </c>
      <c r="J11" s="553">
        <f t="shared" si="1"/>
        <v>-56600</v>
      </c>
      <c r="K11" s="553">
        <f t="shared" si="2"/>
        <v>-0.0566</v>
      </c>
      <c r="L11" s="615">
        <v>997230</v>
      </c>
      <c r="M11" s="616">
        <v>997209</v>
      </c>
      <c r="N11" s="553">
        <f t="shared" si="3"/>
        <v>21</v>
      </c>
      <c r="O11" s="553">
        <f t="shared" si="4"/>
        <v>4200</v>
      </c>
      <c r="P11" s="553">
        <f t="shared" si="5"/>
        <v>0.0042</v>
      </c>
      <c r="Q11" s="685"/>
    </row>
    <row r="12" spans="1:17" s="626" customFormat="1" ht="18">
      <c r="A12" s="183">
        <v>4</v>
      </c>
      <c r="B12" s="184" t="s">
        <v>116</v>
      </c>
      <c r="C12" s="185">
        <v>4865139</v>
      </c>
      <c r="D12" s="189" t="s">
        <v>12</v>
      </c>
      <c r="E12" s="298" t="s">
        <v>349</v>
      </c>
      <c r="F12" s="190">
        <v>200</v>
      </c>
      <c r="G12" s="412">
        <v>81299</v>
      </c>
      <c r="H12" s="413">
        <v>80875</v>
      </c>
      <c r="I12" s="553">
        <f t="shared" si="0"/>
        <v>424</v>
      </c>
      <c r="J12" s="553">
        <f t="shared" si="1"/>
        <v>84800</v>
      </c>
      <c r="K12" s="553">
        <f t="shared" si="2"/>
        <v>0.0848</v>
      </c>
      <c r="L12" s="412">
        <v>101980</v>
      </c>
      <c r="M12" s="413">
        <v>101655</v>
      </c>
      <c r="N12" s="547">
        <f t="shared" si="3"/>
        <v>325</v>
      </c>
      <c r="O12" s="547">
        <f t="shared" si="4"/>
        <v>65000</v>
      </c>
      <c r="P12" s="547">
        <f t="shared" si="5"/>
        <v>0.065</v>
      </c>
      <c r="Q12" s="683"/>
    </row>
    <row r="13" spans="1:17" s="626" customFormat="1" ht="18" customHeight="1">
      <c r="A13" s="183">
        <v>5</v>
      </c>
      <c r="B13" s="184" t="s">
        <v>117</v>
      </c>
      <c r="C13" s="185">
        <v>4865050</v>
      </c>
      <c r="D13" s="189" t="s">
        <v>12</v>
      </c>
      <c r="E13" s="298" t="s">
        <v>349</v>
      </c>
      <c r="F13" s="190">
        <v>800</v>
      </c>
      <c r="G13" s="412">
        <v>12421</v>
      </c>
      <c r="H13" s="413">
        <v>11697</v>
      </c>
      <c r="I13" s="553">
        <f>G13-H13</f>
        <v>724</v>
      </c>
      <c r="J13" s="553">
        <f t="shared" si="1"/>
        <v>579200</v>
      </c>
      <c r="K13" s="553">
        <f t="shared" si="2"/>
        <v>0.5792</v>
      </c>
      <c r="L13" s="412">
        <v>7145</v>
      </c>
      <c r="M13" s="413">
        <v>7143</v>
      </c>
      <c r="N13" s="547">
        <f>L13-M13</f>
        <v>2</v>
      </c>
      <c r="O13" s="547">
        <f t="shared" si="4"/>
        <v>1600</v>
      </c>
      <c r="P13" s="547">
        <f t="shared" si="5"/>
        <v>0.0016</v>
      </c>
      <c r="Q13" s="686"/>
    </row>
    <row r="14" spans="1:17" s="626" customFormat="1" ht="18" customHeight="1">
      <c r="A14" s="183">
        <v>6</v>
      </c>
      <c r="B14" s="184" t="s">
        <v>376</v>
      </c>
      <c r="C14" s="185">
        <v>4864949</v>
      </c>
      <c r="D14" s="189" t="s">
        <v>12</v>
      </c>
      <c r="E14" s="298" t="s">
        <v>349</v>
      </c>
      <c r="F14" s="190">
        <v>2000</v>
      </c>
      <c r="G14" s="412">
        <v>14079</v>
      </c>
      <c r="H14" s="413">
        <v>14024</v>
      </c>
      <c r="I14" s="553">
        <f t="shared" si="0"/>
        <v>55</v>
      </c>
      <c r="J14" s="553">
        <f t="shared" si="1"/>
        <v>110000</v>
      </c>
      <c r="K14" s="553">
        <f t="shared" si="2"/>
        <v>0.11</v>
      </c>
      <c r="L14" s="412">
        <v>2927</v>
      </c>
      <c r="M14" s="413">
        <v>2927</v>
      </c>
      <c r="N14" s="547">
        <f t="shared" si="3"/>
        <v>0</v>
      </c>
      <c r="O14" s="547">
        <f t="shared" si="4"/>
        <v>0</v>
      </c>
      <c r="P14" s="547">
        <f t="shared" si="5"/>
        <v>0</v>
      </c>
      <c r="Q14" s="681"/>
    </row>
    <row r="15" spans="1:17" s="626" customFormat="1" ht="18" customHeight="1">
      <c r="A15" s="183">
        <v>7</v>
      </c>
      <c r="B15" s="439" t="s">
        <v>398</v>
      </c>
      <c r="C15" s="442">
        <v>5128434</v>
      </c>
      <c r="D15" s="189" t="s">
        <v>12</v>
      </c>
      <c r="E15" s="298" t="s">
        <v>349</v>
      </c>
      <c r="F15" s="448">
        <v>800</v>
      </c>
      <c r="G15" s="412">
        <v>980049</v>
      </c>
      <c r="H15" s="413">
        <v>980524</v>
      </c>
      <c r="I15" s="553">
        <f t="shared" si="0"/>
        <v>-475</v>
      </c>
      <c r="J15" s="553">
        <f t="shared" si="1"/>
        <v>-380000</v>
      </c>
      <c r="K15" s="553">
        <f t="shared" si="2"/>
        <v>-0.38</v>
      </c>
      <c r="L15" s="412">
        <v>989710</v>
      </c>
      <c r="M15" s="413">
        <v>989712</v>
      </c>
      <c r="N15" s="547">
        <f t="shared" si="3"/>
        <v>-2</v>
      </c>
      <c r="O15" s="547">
        <f t="shared" si="4"/>
        <v>-1600</v>
      </c>
      <c r="P15" s="547">
        <f t="shared" si="5"/>
        <v>-0.0016</v>
      </c>
      <c r="Q15" s="630"/>
    </row>
    <row r="16" spans="1:17" s="626" customFormat="1" ht="18" customHeight="1">
      <c r="A16" s="183">
        <v>8</v>
      </c>
      <c r="B16" s="439" t="s">
        <v>397</v>
      </c>
      <c r="C16" s="442">
        <v>5128430</v>
      </c>
      <c r="D16" s="189" t="s">
        <v>12</v>
      </c>
      <c r="E16" s="298" t="s">
        <v>349</v>
      </c>
      <c r="F16" s="448">
        <v>800</v>
      </c>
      <c r="G16" s="412">
        <v>976940</v>
      </c>
      <c r="H16" s="413">
        <v>978669</v>
      </c>
      <c r="I16" s="553">
        <f>G16-H16</f>
        <v>-1729</v>
      </c>
      <c r="J16" s="553">
        <f t="shared" si="1"/>
        <v>-1383200</v>
      </c>
      <c r="K16" s="553">
        <f t="shared" si="2"/>
        <v>-1.3832</v>
      </c>
      <c r="L16" s="412">
        <v>983809</v>
      </c>
      <c r="M16" s="413">
        <v>983819</v>
      </c>
      <c r="N16" s="547">
        <f>L16-M16</f>
        <v>-10</v>
      </c>
      <c r="O16" s="547">
        <f t="shared" si="4"/>
        <v>-8000</v>
      </c>
      <c r="P16" s="547">
        <f t="shared" si="5"/>
        <v>-0.008</v>
      </c>
      <c r="Q16" s="630"/>
    </row>
    <row r="17" spans="1:17" s="626" customFormat="1" ht="18" customHeight="1">
      <c r="A17" s="183">
        <v>9</v>
      </c>
      <c r="B17" s="439" t="s">
        <v>391</v>
      </c>
      <c r="C17" s="442">
        <v>5128445</v>
      </c>
      <c r="D17" s="189" t="s">
        <v>12</v>
      </c>
      <c r="E17" s="298" t="s">
        <v>349</v>
      </c>
      <c r="F17" s="448">
        <v>800</v>
      </c>
      <c r="G17" s="412">
        <v>986875</v>
      </c>
      <c r="H17" s="413">
        <v>987948</v>
      </c>
      <c r="I17" s="553">
        <f>G17-H17</f>
        <v>-1073</v>
      </c>
      <c r="J17" s="553">
        <f t="shared" si="1"/>
        <v>-858400</v>
      </c>
      <c r="K17" s="553">
        <f t="shared" si="2"/>
        <v>-0.8584</v>
      </c>
      <c r="L17" s="412">
        <v>992651</v>
      </c>
      <c r="M17" s="413">
        <v>992655</v>
      </c>
      <c r="N17" s="547">
        <f>L17-M17</f>
        <v>-4</v>
      </c>
      <c r="O17" s="547">
        <f t="shared" si="4"/>
        <v>-3200</v>
      </c>
      <c r="P17" s="547">
        <f t="shared" si="5"/>
        <v>-0.0032</v>
      </c>
      <c r="Q17" s="631"/>
    </row>
    <row r="18" spans="1:17" s="626" customFormat="1" ht="15.75" customHeight="1">
      <c r="A18" s="183">
        <v>10</v>
      </c>
      <c r="B18" s="439" t="s">
        <v>437</v>
      </c>
      <c r="C18" s="442">
        <v>5128447</v>
      </c>
      <c r="D18" s="189" t="s">
        <v>12</v>
      </c>
      <c r="E18" s="298" t="s">
        <v>349</v>
      </c>
      <c r="F18" s="448"/>
      <c r="G18" s="412">
        <v>987919</v>
      </c>
      <c r="H18" s="413">
        <v>988696</v>
      </c>
      <c r="I18" s="333">
        <f>G18-H18</f>
        <v>-777</v>
      </c>
      <c r="J18" s="333">
        <f t="shared" si="1"/>
        <v>0</v>
      </c>
      <c r="K18" s="333">
        <f t="shared" si="2"/>
        <v>0</v>
      </c>
      <c r="L18" s="412">
        <v>994526</v>
      </c>
      <c r="M18" s="413">
        <v>994528</v>
      </c>
      <c r="N18" s="413">
        <f>L18-M18</f>
        <v>-2</v>
      </c>
      <c r="O18" s="413">
        <f t="shared" si="4"/>
        <v>0</v>
      </c>
      <c r="P18" s="413">
        <f t="shared" si="5"/>
        <v>0</v>
      </c>
      <c r="Q18" s="684"/>
    </row>
    <row r="19" spans="1:17" ht="18" customHeight="1">
      <c r="A19" s="183"/>
      <c r="B19" s="191" t="s">
        <v>382</v>
      </c>
      <c r="C19" s="185"/>
      <c r="D19" s="189"/>
      <c r="E19" s="298"/>
      <c r="F19" s="190"/>
      <c r="G19" s="122"/>
      <c r="H19" s="479"/>
      <c r="I19" s="553"/>
      <c r="J19" s="553"/>
      <c r="K19" s="553"/>
      <c r="L19" s="482"/>
      <c r="M19" s="74"/>
      <c r="N19" s="543"/>
      <c r="O19" s="543"/>
      <c r="P19" s="543"/>
      <c r="Q19" s="173"/>
    </row>
    <row r="20" spans="1:17" ht="18" customHeight="1">
      <c r="A20" s="183">
        <v>11</v>
      </c>
      <c r="B20" s="184" t="s">
        <v>200</v>
      </c>
      <c r="C20" s="185">
        <v>4865124</v>
      </c>
      <c r="D20" s="186" t="s">
        <v>12</v>
      </c>
      <c r="E20" s="298" t="s">
        <v>349</v>
      </c>
      <c r="F20" s="190">
        <v>100</v>
      </c>
      <c r="G20" s="409">
        <v>3328</v>
      </c>
      <c r="H20" s="410">
        <v>2743</v>
      </c>
      <c r="I20" s="553">
        <f aca="true" t="shared" si="6" ref="I20:I27">G20-H20</f>
        <v>585</v>
      </c>
      <c r="J20" s="553">
        <f t="shared" si="1"/>
        <v>58500</v>
      </c>
      <c r="K20" s="553">
        <f t="shared" si="2"/>
        <v>0.0585</v>
      </c>
      <c r="L20" s="409">
        <v>397874</v>
      </c>
      <c r="M20" s="410">
        <v>397872</v>
      </c>
      <c r="N20" s="543">
        <f aca="true" t="shared" si="7" ref="N20:N27">L20-M20</f>
        <v>2</v>
      </c>
      <c r="O20" s="543">
        <f t="shared" si="4"/>
        <v>200</v>
      </c>
      <c r="P20" s="543">
        <f t="shared" si="5"/>
        <v>0.0002</v>
      </c>
      <c r="Q20" s="173"/>
    </row>
    <row r="21" spans="1:17" s="626" customFormat="1" ht="13.5" customHeight="1">
      <c r="A21" s="183">
        <v>12</v>
      </c>
      <c r="B21" s="184" t="s">
        <v>201</v>
      </c>
      <c r="C21" s="185">
        <v>4865131</v>
      </c>
      <c r="D21" s="189" t="s">
        <v>12</v>
      </c>
      <c r="E21" s="298" t="s">
        <v>349</v>
      </c>
      <c r="F21" s="190">
        <v>75</v>
      </c>
      <c r="G21" s="412">
        <v>991018</v>
      </c>
      <c r="H21" s="413">
        <v>992519</v>
      </c>
      <c r="I21" s="651">
        <f>G21-H21</f>
        <v>-1501</v>
      </c>
      <c r="J21" s="651">
        <f>$F21*I21</f>
        <v>-112575</v>
      </c>
      <c r="K21" s="651">
        <f>J21/1000000</f>
        <v>-0.112575</v>
      </c>
      <c r="L21" s="412">
        <v>3300</v>
      </c>
      <c r="M21" s="413">
        <v>3272</v>
      </c>
      <c r="N21" s="333">
        <f>L21-M21</f>
        <v>28</v>
      </c>
      <c r="O21" s="333">
        <f>$F21*N21</f>
        <v>2100</v>
      </c>
      <c r="P21" s="333">
        <f>O21/1000000</f>
        <v>0.0021</v>
      </c>
      <c r="Q21" s="648"/>
    </row>
    <row r="22" spans="1:17" ht="18" customHeight="1">
      <c r="A22" s="183">
        <v>13</v>
      </c>
      <c r="B22" s="187" t="s">
        <v>202</v>
      </c>
      <c r="C22" s="185">
        <v>4865126</v>
      </c>
      <c r="D22" s="189" t="s">
        <v>12</v>
      </c>
      <c r="E22" s="298" t="s">
        <v>349</v>
      </c>
      <c r="F22" s="190">
        <v>100</v>
      </c>
      <c r="G22" s="409">
        <v>24495</v>
      </c>
      <c r="H22" s="410">
        <v>24396</v>
      </c>
      <c r="I22" s="553">
        <f t="shared" si="6"/>
        <v>99</v>
      </c>
      <c r="J22" s="553">
        <f t="shared" si="1"/>
        <v>9900</v>
      </c>
      <c r="K22" s="553">
        <f t="shared" si="2"/>
        <v>0.0099</v>
      </c>
      <c r="L22" s="409">
        <v>377414</v>
      </c>
      <c r="M22" s="410">
        <v>377402</v>
      </c>
      <c r="N22" s="543">
        <f t="shared" si="7"/>
        <v>12</v>
      </c>
      <c r="O22" s="543">
        <f t="shared" si="4"/>
        <v>1200</v>
      </c>
      <c r="P22" s="543">
        <f t="shared" si="5"/>
        <v>0.0012</v>
      </c>
      <c r="Q22" s="173"/>
    </row>
    <row r="23" spans="1:17" s="626" customFormat="1" ht="18" customHeight="1">
      <c r="A23" s="183">
        <v>14</v>
      </c>
      <c r="B23" s="184" t="s">
        <v>203</v>
      </c>
      <c r="C23" s="185">
        <v>4865178</v>
      </c>
      <c r="D23" s="189" t="s">
        <v>12</v>
      </c>
      <c r="E23" s="298" t="s">
        <v>349</v>
      </c>
      <c r="F23" s="190">
        <v>375</v>
      </c>
      <c r="G23" s="412">
        <v>999258</v>
      </c>
      <c r="H23" s="413">
        <v>999605</v>
      </c>
      <c r="I23" s="553">
        <f>G23-H23</f>
        <v>-347</v>
      </c>
      <c r="J23" s="553">
        <f>$F23*I23</f>
        <v>-130125</v>
      </c>
      <c r="K23" s="553">
        <f>J23/1000000</f>
        <v>-0.130125</v>
      </c>
      <c r="L23" s="412">
        <v>999995</v>
      </c>
      <c r="M23" s="413">
        <v>999999</v>
      </c>
      <c r="N23" s="547">
        <f>L23-M23</f>
        <v>-4</v>
      </c>
      <c r="O23" s="547">
        <f>$F23*N23</f>
        <v>-1500</v>
      </c>
      <c r="P23" s="547">
        <f>O23/1000000</f>
        <v>-0.0015</v>
      </c>
      <c r="Q23" s="630" t="s">
        <v>447</v>
      </c>
    </row>
    <row r="24" spans="1:17" ht="18" customHeight="1">
      <c r="A24" s="183">
        <v>15</v>
      </c>
      <c r="B24" s="184" t="s">
        <v>204</v>
      </c>
      <c r="C24" s="185">
        <v>4865128</v>
      </c>
      <c r="D24" s="189" t="s">
        <v>12</v>
      </c>
      <c r="E24" s="298" t="s">
        <v>349</v>
      </c>
      <c r="F24" s="190">
        <v>100</v>
      </c>
      <c r="G24" s="409">
        <v>993344</v>
      </c>
      <c r="H24" s="410">
        <v>994314</v>
      </c>
      <c r="I24" s="553">
        <f t="shared" si="6"/>
        <v>-970</v>
      </c>
      <c r="J24" s="553">
        <f t="shared" si="1"/>
        <v>-97000</v>
      </c>
      <c r="K24" s="553">
        <f t="shared" si="2"/>
        <v>-0.097</v>
      </c>
      <c r="L24" s="409">
        <v>315400</v>
      </c>
      <c r="M24" s="410">
        <v>315413</v>
      </c>
      <c r="N24" s="543">
        <f t="shared" si="7"/>
        <v>-13</v>
      </c>
      <c r="O24" s="543">
        <f t="shared" si="4"/>
        <v>-1300</v>
      </c>
      <c r="P24" s="543">
        <f t="shared" si="5"/>
        <v>-0.0013</v>
      </c>
      <c r="Q24" s="173"/>
    </row>
    <row r="25" spans="1:17" ht="18" customHeight="1">
      <c r="A25" s="183">
        <v>16</v>
      </c>
      <c r="B25" s="184" t="s">
        <v>205</v>
      </c>
      <c r="C25" s="185">
        <v>4865129</v>
      </c>
      <c r="D25" s="186" t="s">
        <v>12</v>
      </c>
      <c r="E25" s="298" t="s">
        <v>349</v>
      </c>
      <c r="F25" s="190">
        <v>100</v>
      </c>
      <c r="G25" s="409">
        <v>1001298</v>
      </c>
      <c r="H25" s="410">
        <v>998527</v>
      </c>
      <c r="I25" s="553">
        <f t="shared" si="6"/>
        <v>2771</v>
      </c>
      <c r="J25" s="553">
        <f t="shared" si="1"/>
        <v>277100</v>
      </c>
      <c r="K25" s="553">
        <f t="shared" si="2"/>
        <v>0.2771</v>
      </c>
      <c r="L25" s="409">
        <v>194511</v>
      </c>
      <c r="M25" s="410">
        <v>194495</v>
      </c>
      <c r="N25" s="543">
        <f t="shared" si="7"/>
        <v>16</v>
      </c>
      <c r="O25" s="543">
        <f t="shared" si="4"/>
        <v>1600</v>
      </c>
      <c r="P25" s="543">
        <f t="shared" si="5"/>
        <v>0.0016</v>
      </c>
      <c r="Q25" s="173"/>
    </row>
    <row r="26" spans="1:17" ht="18" customHeight="1">
      <c r="A26" s="183">
        <v>17</v>
      </c>
      <c r="B26" s="184" t="s">
        <v>206</v>
      </c>
      <c r="C26" s="185">
        <v>4865130</v>
      </c>
      <c r="D26" s="189" t="s">
        <v>12</v>
      </c>
      <c r="E26" s="298" t="s">
        <v>349</v>
      </c>
      <c r="F26" s="190">
        <v>100</v>
      </c>
      <c r="G26" s="409">
        <v>9990</v>
      </c>
      <c r="H26" s="410">
        <v>11431</v>
      </c>
      <c r="I26" s="553">
        <f t="shared" si="6"/>
        <v>-1441</v>
      </c>
      <c r="J26" s="553">
        <f t="shared" si="1"/>
        <v>-144100</v>
      </c>
      <c r="K26" s="553">
        <f t="shared" si="2"/>
        <v>-0.1441</v>
      </c>
      <c r="L26" s="409">
        <v>258498</v>
      </c>
      <c r="M26" s="410">
        <v>258503</v>
      </c>
      <c r="N26" s="543">
        <f t="shared" si="7"/>
        <v>-5</v>
      </c>
      <c r="O26" s="543">
        <f t="shared" si="4"/>
        <v>-500</v>
      </c>
      <c r="P26" s="543">
        <f t="shared" si="5"/>
        <v>-0.0005</v>
      </c>
      <c r="Q26" s="173"/>
    </row>
    <row r="27" spans="1:17" ht="18" customHeight="1">
      <c r="A27" s="183">
        <v>18</v>
      </c>
      <c r="B27" s="184" t="s">
        <v>207</v>
      </c>
      <c r="C27" s="185">
        <v>4865132</v>
      </c>
      <c r="D27" s="189" t="s">
        <v>12</v>
      </c>
      <c r="E27" s="298" t="s">
        <v>349</v>
      </c>
      <c r="F27" s="190">
        <v>100</v>
      </c>
      <c r="G27" s="412">
        <v>70411</v>
      </c>
      <c r="H27" s="413">
        <v>71560</v>
      </c>
      <c r="I27" s="553">
        <f t="shared" si="6"/>
        <v>-1149</v>
      </c>
      <c r="J27" s="553">
        <f t="shared" si="1"/>
        <v>-114900</v>
      </c>
      <c r="K27" s="553">
        <f t="shared" si="2"/>
        <v>-0.1149</v>
      </c>
      <c r="L27" s="412">
        <v>714157</v>
      </c>
      <c r="M27" s="413">
        <v>714163</v>
      </c>
      <c r="N27" s="547">
        <f t="shared" si="7"/>
        <v>-6</v>
      </c>
      <c r="O27" s="547">
        <f t="shared" si="4"/>
        <v>-600</v>
      </c>
      <c r="P27" s="547">
        <f t="shared" si="5"/>
        <v>-0.0006</v>
      </c>
      <c r="Q27" s="511"/>
    </row>
    <row r="28" spans="1:17" ht="18" customHeight="1">
      <c r="A28" s="183"/>
      <c r="B28" s="192" t="s">
        <v>208</v>
      </c>
      <c r="C28" s="185"/>
      <c r="D28" s="189"/>
      <c r="E28" s="298"/>
      <c r="F28" s="190"/>
      <c r="G28" s="122"/>
      <c r="H28" s="479"/>
      <c r="I28" s="553"/>
      <c r="J28" s="553"/>
      <c r="K28" s="553"/>
      <c r="L28" s="482"/>
      <c r="M28" s="74"/>
      <c r="N28" s="543"/>
      <c r="O28" s="543"/>
      <c r="P28" s="543"/>
      <c r="Q28" s="173"/>
    </row>
    <row r="29" spans="1:17" ht="18" customHeight="1">
      <c r="A29" s="183">
        <v>19</v>
      </c>
      <c r="B29" s="184" t="s">
        <v>209</v>
      </c>
      <c r="C29" s="185">
        <v>4865037</v>
      </c>
      <c r="D29" s="189" t="s">
        <v>12</v>
      </c>
      <c r="E29" s="298" t="s">
        <v>349</v>
      </c>
      <c r="F29" s="190">
        <v>1100</v>
      </c>
      <c r="G29" s="409">
        <v>0</v>
      </c>
      <c r="H29" s="410">
        <v>0</v>
      </c>
      <c r="I29" s="553">
        <f>G29-H29</f>
        <v>0</v>
      </c>
      <c r="J29" s="553">
        <f t="shared" si="1"/>
        <v>0</v>
      </c>
      <c r="K29" s="553">
        <f t="shared" si="2"/>
        <v>0</v>
      </c>
      <c r="L29" s="409">
        <v>100098</v>
      </c>
      <c r="M29" s="410">
        <v>99508</v>
      </c>
      <c r="N29" s="543">
        <f>L29-M29</f>
        <v>590</v>
      </c>
      <c r="O29" s="543">
        <f t="shared" si="4"/>
        <v>649000</v>
      </c>
      <c r="P29" s="543">
        <f t="shared" si="5"/>
        <v>0.649</v>
      </c>
      <c r="Q29" s="173"/>
    </row>
    <row r="30" spans="1:17" ht="18" customHeight="1">
      <c r="A30" s="183">
        <v>20</v>
      </c>
      <c r="B30" s="184" t="s">
        <v>210</v>
      </c>
      <c r="C30" s="185">
        <v>4865038</v>
      </c>
      <c r="D30" s="189" t="s">
        <v>12</v>
      </c>
      <c r="E30" s="298" t="s">
        <v>349</v>
      </c>
      <c r="F30" s="190">
        <v>1000</v>
      </c>
      <c r="G30" s="409">
        <v>1064</v>
      </c>
      <c r="H30" s="410">
        <v>1252</v>
      </c>
      <c r="I30" s="553">
        <f>G30-H30</f>
        <v>-188</v>
      </c>
      <c r="J30" s="553">
        <f t="shared" si="1"/>
        <v>-188000</v>
      </c>
      <c r="K30" s="553">
        <f t="shared" si="2"/>
        <v>-0.188</v>
      </c>
      <c r="L30" s="409">
        <v>42512</v>
      </c>
      <c r="M30" s="410">
        <v>42517</v>
      </c>
      <c r="N30" s="543">
        <f>L30-M30</f>
        <v>-5</v>
      </c>
      <c r="O30" s="543">
        <f t="shared" si="4"/>
        <v>-5000</v>
      </c>
      <c r="P30" s="543">
        <f t="shared" si="5"/>
        <v>-0.005</v>
      </c>
      <c r="Q30" s="173"/>
    </row>
    <row r="31" spans="1:17" ht="18" customHeight="1">
      <c r="A31" s="183">
        <v>21</v>
      </c>
      <c r="B31" s="184" t="s">
        <v>211</v>
      </c>
      <c r="C31" s="185">
        <v>4865039</v>
      </c>
      <c r="D31" s="189" t="s">
        <v>12</v>
      </c>
      <c r="E31" s="298" t="s">
        <v>349</v>
      </c>
      <c r="F31" s="190">
        <v>1100</v>
      </c>
      <c r="G31" s="409">
        <v>0</v>
      </c>
      <c r="H31" s="410">
        <v>0</v>
      </c>
      <c r="I31" s="553">
        <f>G31-H31</f>
        <v>0</v>
      </c>
      <c r="J31" s="553">
        <f t="shared" si="1"/>
        <v>0</v>
      </c>
      <c r="K31" s="553">
        <f t="shared" si="2"/>
        <v>0</v>
      </c>
      <c r="L31" s="409">
        <v>149195</v>
      </c>
      <c r="M31" s="410">
        <v>150106</v>
      </c>
      <c r="N31" s="543">
        <f>L31-M31</f>
        <v>-911</v>
      </c>
      <c r="O31" s="543">
        <f t="shared" si="4"/>
        <v>-1002100</v>
      </c>
      <c r="P31" s="543">
        <f t="shared" si="5"/>
        <v>-1.0021</v>
      </c>
      <c r="Q31" s="173"/>
    </row>
    <row r="32" spans="1:17" s="626" customFormat="1" ht="18" customHeight="1">
      <c r="A32" s="183">
        <v>22</v>
      </c>
      <c r="B32" s="187" t="s">
        <v>212</v>
      </c>
      <c r="C32" s="185">
        <v>4865040</v>
      </c>
      <c r="D32" s="189" t="s">
        <v>12</v>
      </c>
      <c r="E32" s="298" t="s">
        <v>349</v>
      </c>
      <c r="F32" s="190">
        <v>1000</v>
      </c>
      <c r="G32" s="412">
        <v>3527</v>
      </c>
      <c r="H32" s="413">
        <v>3600</v>
      </c>
      <c r="I32" s="651">
        <f>G32-H32</f>
        <v>-73</v>
      </c>
      <c r="J32" s="651">
        <f t="shared" si="1"/>
        <v>-73000</v>
      </c>
      <c r="K32" s="651">
        <f t="shared" si="2"/>
        <v>-0.073</v>
      </c>
      <c r="L32" s="412">
        <v>56275</v>
      </c>
      <c r="M32" s="413">
        <v>56269</v>
      </c>
      <c r="N32" s="333">
        <f>L32-M32</f>
        <v>6</v>
      </c>
      <c r="O32" s="333">
        <f t="shared" si="4"/>
        <v>6000</v>
      </c>
      <c r="P32" s="333">
        <f t="shared" si="5"/>
        <v>0.006</v>
      </c>
      <c r="Q32" s="630"/>
    </row>
    <row r="33" spans="1:17" ht="18" customHeight="1">
      <c r="A33" s="183"/>
      <c r="B33" s="192"/>
      <c r="C33" s="185"/>
      <c r="D33" s="189"/>
      <c r="E33" s="298"/>
      <c r="F33" s="190"/>
      <c r="G33" s="122"/>
      <c r="H33" s="74"/>
      <c r="I33" s="552"/>
      <c r="J33" s="552"/>
      <c r="K33" s="554">
        <f>SUM(K29:K32)</f>
        <v>-0.261</v>
      </c>
      <c r="L33" s="207"/>
      <c r="M33" s="74"/>
      <c r="N33" s="543"/>
      <c r="O33" s="543"/>
      <c r="P33" s="604">
        <f>SUM(P29:P32)</f>
        <v>-0.35209999999999997</v>
      </c>
      <c r="Q33" s="173"/>
    </row>
    <row r="34" spans="1:17" ht="18" customHeight="1">
      <c r="A34" s="183"/>
      <c r="B34" s="191" t="s">
        <v>121</v>
      </c>
      <c r="C34" s="185"/>
      <c r="D34" s="186"/>
      <c r="E34" s="298"/>
      <c r="F34" s="190"/>
      <c r="G34" s="122"/>
      <c r="H34" s="74"/>
      <c r="I34" s="552"/>
      <c r="J34" s="552"/>
      <c r="K34" s="552"/>
      <c r="L34" s="207"/>
      <c r="M34" s="74"/>
      <c r="N34" s="543"/>
      <c r="O34" s="543"/>
      <c r="P34" s="543"/>
      <c r="Q34" s="173"/>
    </row>
    <row r="35" spans="1:17" s="626" customFormat="1" ht="18" customHeight="1">
      <c r="A35" s="183">
        <v>23</v>
      </c>
      <c r="B35" s="727" t="s">
        <v>403</v>
      </c>
      <c r="C35" s="185">
        <v>4864845</v>
      </c>
      <c r="D35" s="184" t="s">
        <v>12</v>
      </c>
      <c r="E35" s="184" t="s">
        <v>349</v>
      </c>
      <c r="F35" s="190">
        <v>2000</v>
      </c>
      <c r="G35" s="412">
        <v>5897</v>
      </c>
      <c r="H35" s="413">
        <v>5276</v>
      </c>
      <c r="I35" s="553">
        <f>G35-H35</f>
        <v>621</v>
      </c>
      <c r="J35" s="553">
        <f t="shared" si="1"/>
        <v>1242000</v>
      </c>
      <c r="K35" s="553">
        <f t="shared" si="2"/>
        <v>1.242</v>
      </c>
      <c r="L35" s="412">
        <v>73943</v>
      </c>
      <c r="M35" s="413">
        <v>73943</v>
      </c>
      <c r="N35" s="547">
        <f>L35-M35</f>
        <v>0</v>
      </c>
      <c r="O35" s="547">
        <f t="shared" si="4"/>
        <v>0</v>
      </c>
      <c r="P35" s="547">
        <f t="shared" si="5"/>
        <v>0</v>
      </c>
      <c r="Q35" s="723"/>
    </row>
    <row r="36" spans="1:17" s="626" customFormat="1" ht="18" customHeight="1">
      <c r="A36" s="183"/>
      <c r="B36" s="727"/>
      <c r="C36" s="185"/>
      <c r="D36" s="184"/>
      <c r="E36" s="184"/>
      <c r="F36" s="190"/>
      <c r="G36" s="412"/>
      <c r="H36" s="413"/>
      <c r="I36" s="553"/>
      <c r="J36" s="553"/>
      <c r="K36" s="553"/>
      <c r="L36" s="412"/>
      <c r="M36" s="413"/>
      <c r="N36" s="547"/>
      <c r="O36" s="547"/>
      <c r="P36" s="547"/>
      <c r="Q36" s="723" t="s">
        <v>441</v>
      </c>
    </row>
    <row r="37" spans="1:17" s="626" customFormat="1" ht="18">
      <c r="A37" s="183">
        <v>24</v>
      </c>
      <c r="B37" s="184" t="s">
        <v>184</v>
      </c>
      <c r="C37" s="185">
        <v>4864862</v>
      </c>
      <c r="D37" s="189" t="s">
        <v>12</v>
      </c>
      <c r="E37" s="298" t="s">
        <v>349</v>
      </c>
      <c r="F37" s="190">
        <v>1000</v>
      </c>
      <c r="G37" s="412">
        <v>14314</v>
      </c>
      <c r="H37" s="413">
        <v>14511</v>
      </c>
      <c r="I37" s="553">
        <f>G37-H37</f>
        <v>-197</v>
      </c>
      <c r="J37" s="553">
        <f t="shared" si="1"/>
        <v>-197000</v>
      </c>
      <c r="K37" s="553">
        <f t="shared" si="2"/>
        <v>-0.197</v>
      </c>
      <c r="L37" s="412">
        <v>284</v>
      </c>
      <c r="M37" s="413">
        <v>284</v>
      </c>
      <c r="N37" s="547">
        <f>L37-M37</f>
        <v>0</v>
      </c>
      <c r="O37" s="547">
        <f t="shared" si="4"/>
        <v>0</v>
      </c>
      <c r="P37" s="547">
        <f t="shared" si="5"/>
        <v>0</v>
      </c>
      <c r="Q37" s="643"/>
    </row>
    <row r="38" spans="1:17" s="626" customFormat="1" ht="18" customHeight="1">
      <c r="A38" s="183">
        <v>25</v>
      </c>
      <c r="B38" s="187" t="s">
        <v>185</v>
      </c>
      <c r="C38" s="185">
        <v>4865142</v>
      </c>
      <c r="D38" s="189" t="s">
        <v>12</v>
      </c>
      <c r="E38" s="298" t="s">
        <v>349</v>
      </c>
      <c r="F38" s="190">
        <v>500</v>
      </c>
      <c r="G38" s="412">
        <v>906205</v>
      </c>
      <c r="H38" s="413">
        <v>905855</v>
      </c>
      <c r="I38" s="553">
        <f>G38-H38</f>
        <v>350</v>
      </c>
      <c r="J38" s="553">
        <f t="shared" si="1"/>
        <v>175000</v>
      </c>
      <c r="K38" s="553">
        <f t="shared" si="2"/>
        <v>0.175</v>
      </c>
      <c r="L38" s="412">
        <v>56962</v>
      </c>
      <c r="M38" s="413">
        <v>56962</v>
      </c>
      <c r="N38" s="547">
        <f>L38-M38</f>
        <v>0</v>
      </c>
      <c r="O38" s="547">
        <f t="shared" si="4"/>
        <v>0</v>
      </c>
      <c r="P38" s="547">
        <f t="shared" si="5"/>
        <v>0</v>
      </c>
      <c r="Q38" s="643"/>
    </row>
    <row r="39" spans="1:17" s="626" customFormat="1" ht="18" customHeight="1">
      <c r="A39" s="183">
        <v>26</v>
      </c>
      <c r="B39" s="187" t="s">
        <v>411</v>
      </c>
      <c r="C39" s="185">
        <v>5128435</v>
      </c>
      <c r="D39" s="189" t="s">
        <v>12</v>
      </c>
      <c r="E39" s="298" t="s">
        <v>349</v>
      </c>
      <c r="F39" s="190">
        <v>400</v>
      </c>
      <c r="G39" s="412">
        <v>997323</v>
      </c>
      <c r="H39" s="413">
        <v>999377</v>
      </c>
      <c r="I39" s="651">
        <f>G39-H39</f>
        <v>-2054</v>
      </c>
      <c r="J39" s="651">
        <f>$F39*I39</f>
        <v>-821600</v>
      </c>
      <c r="K39" s="651">
        <f>J39/1000000</f>
        <v>-0.8216</v>
      </c>
      <c r="L39" s="412">
        <v>2926</v>
      </c>
      <c r="M39" s="413">
        <v>2926</v>
      </c>
      <c r="N39" s="333">
        <f>L39-M39</f>
        <v>0</v>
      </c>
      <c r="O39" s="333">
        <f>$F39*N39</f>
        <v>0</v>
      </c>
      <c r="P39" s="333">
        <f>O39/1000000</f>
        <v>0</v>
      </c>
      <c r="Q39" s="627"/>
    </row>
    <row r="40" spans="1:17" s="626" customFormat="1" ht="18" customHeight="1">
      <c r="A40" s="183"/>
      <c r="B40" s="192" t="s">
        <v>189</v>
      </c>
      <c r="C40" s="185"/>
      <c r="D40" s="189"/>
      <c r="E40" s="298"/>
      <c r="F40" s="190"/>
      <c r="G40" s="122"/>
      <c r="H40" s="479"/>
      <c r="I40" s="553"/>
      <c r="J40" s="553"/>
      <c r="K40" s="553"/>
      <c r="L40" s="482"/>
      <c r="M40" s="479"/>
      <c r="N40" s="547"/>
      <c r="O40" s="547"/>
      <c r="P40" s="547"/>
      <c r="Q40" s="688"/>
    </row>
    <row r="41" spans="1:17" s="626" customFormat="1" ht="17.25" customHeight="1">
      <c r="A41" s="183">
        <v>27</v>
      </c>
      <c r="B41" s="184" t="s">
        <v>402</v>
      </c>
      <c r="C41" s="185">
        <v>4864892</v>
      </c>
      <c r="D41" s="189" t="s">
        <v>12</v>
      </c>
      <c r="E41" s="298" t="s">
        <v>349</v>
      </c>
      <c r="F41" s="190">
        <v>-500</v>
      </c>
      <c r="G41" s="412">
        <v>999654</v>
      </c>
      <c r="H41" s="413">
        <v>999654</v>
      </c>
      <c r="I41" s="553">
        <f>G41-H41</f>
        <v>0</v>
      </c>
      <c r="J41" s="553">
        <f t="shared" si="1"/>
        <v>0</v>
      </c>
      <c r="K41" s="553">
        <f t="shared" si="2"/>
        <v>0</v>
      </c>
      <c r="L41" s="412">
        <v>17091</v>
      </c>
      <c r="M41" s="413">
        <v>17091</v>
      </c>
      <c r="N41" s="547">
        <f>L41-M41</f>
        <v>0</v>
      </c>
      <c r="O41" s="547">
        <f t="shared" si="4"/>
        <v>0</v>
      </c>
      <c r="P41" s="547">
        <f t="shared" si="5"/>
        <v>0</v>
      </c>
      <c r="Q41" s="688"/>
    </row>
    <row r="42" spans="1:16" s="626" customFormat="1" ht="17.25" customHeight="1">
      <c r="A42" s="183">
        <v>28</v>
      </c>
      <c r="B42" s="184" t="s">
        <v>405</v>
      </c>
      <c r="C42" s="185">
        <v>4865048</v>
      </c>
      <c r="D42" s="189" t="s">
        <v>12</v>
      </c>
      <c r="E42" s="298" t="s">
        <v>349</v>
      </c>
      <c r="F42" s="188">
        <v>250</v>
      </c>
      <c r="G42" s="412">
        <v>999953</v>
      </c>
      <c r="H42" s="413">
        <v>999953</v>
      </c>
      <c r="I42" s="651">
        <f>G42-H42</f>
        <v>0</v>
      </c>
      <c r="J42" s="651">
        <f>$F42*I42</f>
        <v>0</v>
      </c>
      <c r="K42" s="651">
        <f>J42/1000000</f>
        <v>0</v>
      </c>
      <c r="L42" s="412">
        <v>999908</v>
      </c>
      <c r="M42" s="413">
        <v>999908</v>
      </c>
      <c r="N42" s="333">
        <f>L42-M42</f>
        <v>0</v>
      </c>
      <c r="O42" s="333">
        <f>$F42*N42</f>
        <v>0</v>
      </c>
      <c r="P42" s="333">
        <f>O42/1000000</f>
        <v>0</v>
      </c>
    </row>
    <row r="43" spans="1:17" s="626" customFormat="1" ht="17.25" customHeight="1">
      <c r="A43" s="183">
        <v>29</v>
      </c>
      <c r="B43" s="184" t="s">
        <v>121</v>
      </c>
      <c r="C43" s="185">
        <v>4864791</v>
      </c>
      <c r="D43" s="189" t="s">
        <v>12</v>
      </c>
      <c r="E43" s="298" t="s">
        <v>349</v>
      </c>
      <c r="F43" s="188">
        <v>-166.666666666667</v>
      </c>
      <c r="G43" s="412">
        <v>987102</v>
      </c>
      <c r="H43" s="413">
        <v>987102</v>
      </c>
      <c r="I43" s="553">
        <f>G43-H43</f>
        <v>0</v>
      </c>
      <c r="J43" s="553">
        <f t="shared" si="1"/>
        <v>0</v>
      </c>
      <c r="K43" s="553">
        <f t="shared" si="2"/>
        <v>0</v>
      </c>
      <c r="L43" s="412">
        <v>993179</v>
      </c>
      <c r="M43" s="413">
        <v>993179</v>
      </c>
      <c r="N43" s="547">
        <f>L43-M43</f>
        <v>0</v>
      </c>
      <c r="O43" s="547">
        <f t="shared" si="4"/>
        <v>0</v>
      </c>
      <c r="P43" s="547">
        <f t="shared" si="5"/>
        <v>0</v>
      </c>
      <c r="Q43" s="648"/>
    </row>
    <row r="44" spans="1:17" s="626" customFormat="1" ht="16.5" customHeight="1" thickBot="1">
      <c r="A44" s="183"/>
      <c r="B44" s="618"/>
      <c r="C44" s="196"/>
      <c r="D44" s="198"/>
      <c r="E44" s="195"/>
      <c r="F44" s="619"/>
      <c r="G44" s="620"/>
      <c r="H44" s="620"/>
      <c r="I44" s="620"/>
      <c r="J44" s="620"/>
      <c r="K44" s="620"/>
      <c r="L44" s="620"/>
      <c r="M44" s="620"/>
      <c r="N44" s="620"/>
      <c r="O44" s="620"/>
      <c r="P44" s="620"/>
      <c r="Q44" s="742"/>
    </row>
    <row r="45" spans="1:17" s="626" customFormat="1" ht="18" customHeight="1" thickTop="1">
      <c r="A45" s="182"/>
      <c r="B45" s="184"/>
      <c r="C45" s="185"/>
      <c r="D45" s="186"/>
      <c r="E45" s="298"/>
      <c r="F45" s="185"/>
      <c r="G45" s="185"/>
      <c r="H45" s="479"/>
      <c r="I45" s="479"/>
      <c r="J45" s="479"/>
      <c r="K45" s="479"/>
      <c r="L45" s="743"/>
      <c r="M45" s="479"/>
      <c r="N45" s="479"/>
      <c r="O45" s="479"/>
      <c r="P45" s="479"/>
      <c r="Q45" s="644"/>
    </row>
    <row r="46" spans="1:17" s="626" customFormat="1" ht="21" customHeight="1" thickBot="1">
      <c r="A46" s="203"/>
      <c r="B46" s="486"/>
      <c r="C46" s="196"/>
      <c r="D46" s="198"/>
      <c r="E46" s="195"/>
      <c r="F46" s="196"/>
      <c r="G46" s="196"/>
      <c r="H46" s="744"/>
      <c r="I46" s="744"/>
      <c r="J46" s="744"/>
      <c r="K46" s="744"/>
      <c r="L46" s="744"/>
      <c r="M46" s="744"/>
      <c r="N46" s="744"/>
      <c r="O46" s="744"/>
      <c r="P46" s="744"/>
      <c r="Q46" s="745" t="str">
        <f>NDPL!Q1</f>
        <v>November-2015</v>
      </c>
    </row>
    <row r="47" spans="1:17" s="626" customFormat="1" ht="21.75" customHeight="1" thickTop="1">
      <c r="A47" s="180"/>
      <c r="B47" s="489" t="s">
        <v>351</v>
      </c>
      <c r="C47" s="185"/>
      <c r="D47" s="186"/>
      <c r="E47" s="298"/>
      <c r="F47" s="185"/>
      <c r="G47" s="490"/>
      <c r="H47" s="479"/>
      <c r="I47" s="479"/>
      <c r="J47" s="479"/>
      <c r="K47" s="479"/>
      <c r="L47" s="490"/>
      <c r="M47" s="479"/>
      <c r="N47" s="479"/>
      <c r="O47" s="479"/>
      <c r="P47" s="746"/>
      <c r="Q47" s="747"/>
    </row>
    <row r="48" spans="1:17" s="626" customFormat="1" ht="21" customHeight="1">
      <c r="A48" s="183"/>
      <c r="B48" s="617" t="s">
        <v>395</v>
      </c>
      <c r="C48" s="185"/>
      <c r="D48" s="186"/>
      <c r="E48" s="298"/>
      <c r="F48" s="185"/>
      <c r="G48" s="122"/>
      <c r="H48" s="479"/>
      <c r="I48" s="479"/>
      <c r="J48" s="479"/>
      <c r="K48" s="479"/>
      <c r="L48" s="122"/>
      <c r="M48" s="479"/>
      <c r="N48" s="479"/>
      <c r="O48" s="479"/>
      <c r="P48" s="479"/>
      <c r="Q48" s="748"/>
    </row>
    <row r="49" spans="1:17" s="626" customFormat="1" ht="18">
      <c r="A49" s="183">
        <v>30</v>
      </c>
      <c r="B49" s="184" t="s">
        <v>396</v>
      </c>
      <c r="C49" s="185">
        <v>5128418</v>
      </c>
      <c r="D49" s="189" t="s">
        <v>12</v>
      </c>
      <c r="E49" s="298" t="s">
        <v>349</v>
      </c>
      <c r="F49" s="185">
        <v>-1000</v>
      </c>
      <c r="G49" s="412">
        <v>960608</v>
      </c>
      <c r="H49" s="413">
        <v>962662</v>
      </c>
      <c r="I49" s="547">
        <f>G49-H49</f>
        <v>-2054</v>
      </c>
      <c r="J49" s="547">
        <f t="shared" si="1"/>
        <v>2054000</v>
      </c>
      <c r="K49" s="547">
        <f t="shared" si="2"/>
        <v>2.054</v>
      </c>
      <c r="L49" s="412">
        <v>973046</v>
      </c>
      <c r="M49" s="413">
        <v>973046</v>
      </c>
      <c r="N49" s="547">
        <f>L49-M49</f>
        <v>0</v>
      </c>
      <c r="O49" s="547">
        <f t="shared" si="4"/>
        <v>0</v>
      </c>
      <c r="P49" s="547">
        <f t="shared" si="5"/>
        <v>0</v>
      </c>
      <c r="Q49" s="749"/>
    </row>
    <row r="50" spans="1:17" s="626" customFormat="1" ht="18">
      <c r="A50" s="183">
        <v>31</v>
      </c>
      <c r="B50" s="184" t="s">
        <v>407</v>
      </c>
      <c r="C50" s="185">
        <v>5128421</v>
      </c>
      <c r="D50" s="189" t="s">
        <v>12</v>
      </c>
      <c r="E50" s="298" t="s">
        <v>349</v>
      </c>
      <c r="F50" s="185">
        <v>-1000</v>
      </c>
      <c r="G50" s="412">
        <v>996116</v>
      </c>
      <c r="H50" s="413">
        <v>998128</v>
      </c>
      <c r="I50" s="339">
        <f>G50-H50</f>
        <v>-2012</v>
      </c>
      <c r="J50" s="339">
        <f>$F50*I50</f>
        <v>2012000</v>
      </c>
      <c r="K50" s="339">
        <f>J50/1000000</f>
        <v>2.012</v>
      </c>
      <c r="L50" s="412">
        <v>997074</v>
      </c>
      <c r="M50" s="413">
        <v>997074</v>
      </c>
      <c r="N50" s="339">
        <f>L50-M50</f>
        <v>0</v>
      </c>
      <c r="O50" s="339">
        <f>$F50*N50</f>
        <v>0</v>
      </c>
      <c r="P50" s="339">
        <f>O50/1000000</f>
        <v>0</v>
      </c>
      <c r="Q50" s="749"/>
    </row>
    <row r="51" spans="1:17" s="626" customFormat="1" ht="18">
      <c r="A51" s="183"/>
      <c r="B51" s="617" t="s">
        <v>399</v>
      </c>
      <c r="C51" s="185"/>
      <c r="D51" s="189"/>
      <c r="E51" s="298"/>
      <c r="F51" s="185"/>
      <c r="G51" s="412"/>
      <c r="H51" s="413"/>
      <c r="I51" s="547"/>
      <c r="J51" s="547"/>
      <c r="K51" s="547"/>
      <c r="L51" s="412"/>
      <c r="M51" s="413"/>
      <c r="N51" s="547"/>
      <c r="O51" s="547"/>
      <c r="P51" s="547"/>
      <c r="Q51" s="749"/>
    </row>
    <row r="52" spans="1:17" s="626" customFormat="1" ht="18">
      <c r="A52" s="183">
        <v>32</v>
      </c>
      <c r="B52" s="184" t="s">
        <v>396</v>
      </c>
      <c r="C52" s="185">
        <v>5128422</v>
      </c>
      <c r="D52" s="189" t="s">
        <v>12</v>
      </c>
      <c r="E52" s="298" t="s">
        <v>349</v>
      </c>
      <c r="F52" s="185">
        <v>-1000</v>
      </c>
      <c r="G52" s="412">
        <v>969872</v>
      </c>
      <c r="H52" s="413">
        <v>970874</v>
      </c>
      <c r="I52" s="547">
        <f>G52-H52</f>
        <v>-1002</v>
      </c>
      <c r="J52" s="547">
        <f t="shared" si="1"/>
        <v>1002000</v>
      </c>
      <c r="K52" s="547">
        <f t="shared" si="2"/>
        <v>1.002</v>
      </c>
      <c r="L52" s="412">
        <v>981319</v>
      </c>
      <c r="M52" s="413">
        <v>981319</v>
      </c>
      <c r="N52" s="547">
        <f>L52-M52</f>
        <v>0</v>
      </c>
      <c r="O52" s="547">
        <f t="shared" si="4"/>
        <v>0</v>
      </c>
      <c r="P52" s="547">
        <f t="shared" si="5"/>
        <v>0</v>
      </c>
      <c r="Q52" s="749"/>
    </row>
    <row r="53" spans="1:17" s="626" customFormat="1" ht="18">
      <c r="A53" s="183">
        <v>33</v>
      </c>
      <c r="B53" s="184" t="s">
        <v>407</v>
      </c>
      <c r="C53" s="185">
        <v>5128428</v>
      </c>
      <c r="D53" s="189" t="s">
        <v>12</v>
      </c>
      <c r="E53" s="298" t="s">
        <v>349</v>
      </c>
      <c r="F53" s="185">
        <v>-1000</v>
      </c>
      <c r="G53" s="412">
        <v>985038</v>
      </c>
      <c r="H53" s="413">
        <v>986083</v>
      </c>
      <c r="I53" s="547">
        <f>G53-H53</f>
        <v>-1045</v>
      </c>
      <c r="J53" s="547">
        <f>$F53*I53</f>
        <v>1045000</v>
      </c>
      <c r="K53" s="547">
        <f>J53/1000000</f>
        <v>1.045</v>
      </c>
      <c r="L53" s="412">
        <v>993117</v>
      </c>
      <c r="M53" s="413">
        <v>993117</v>
      </c>
      <c r="N53" s="547">
        <f>L53-M53</f>
        <v>0</v>
      </c>
      <c r="O53" s="547">
        <f>$F53*N53</f>
        <v>0</v>
      </c>
      <c r="P53" s="547">
        <f>O53/1000000</f>
        <v>0</v>
      </c>
      <c r="Q53" s="749"/>
    </row>
    <row r="54" spans="1:17" s="626" customFormat="1" ht="18" customHeight="1">
      <c r="A54" s="183"/>
      <c r="B54" s="191" t="s">
        <v>190</v>
      </c>
      <c r="C54" s="185"/>
      <c r="D54" s="186"/>
      <c r="E54" s="298"/>
      <c r="F54" s="190"/>
      <c r="G54" s="122"/>
      <c r="H54" s="479"/>
      <c r="I54" s="479"/>
      <c r="J54" s="479"/>
      <c r="K54" s="479"/>
      <c r="L54" s="482"/>
      <c r="M54" s="479"/>
      <c r="N54" s="479"/>
      <c r="O54" s="479"/>
      <c r="P54" s="479"/>
      <c r="Q54" s="630"/>
    </row>
    <row r="55" spans="1:17" s="626" customFormat="1" ht="18">
      <c r="A55" s="183">
        <v>34</v>
      </c>
      <c r="B55" s="193" t="s">
        <v>214</v>
      </c>
      <c r="C55" s="185">
        <v>4865133</v>
      </c>
      <c r="D55" s="189" t="s">
        <v>12</v>
      </c>
      <c r="E55" s="298" t="s">
        <v>349</v>
      </c>
      <c r="F55" s="190">
        <v>100</v>
      </c>
      <c r="G55" s="412">
        <v>358322</v>
      </c>
      <c r="H55" s="413">
        <v>349278</v>
      </c>
      <c r="I55" s="547">
        <f>G55-H55</f>
        <v>9044</v>
      </c>
      <c r="J55" s="547">
        <f t="shared" si="1"/>
        <v>904400</v>
      </c>
      <c r="K55" s="547">
        <f t="shared" si="2"/>
        <v>0.9044</v>
      </c>
      <c r="L55" s="412">
        <v>49584</v>
      </c>
      <c r="M55" s="413">
        <v>49584</v>
      </c>
      <c r="N55" s="547">
        <f>L55-M55</f>
        <v>0</v>
      </c>
      <c r="O55" s="547">
        <f t="shared" si="4"/>
        <v>0</v>
      </c>
      <c r="P55" s="547">
        <f t="shared" si="5"/>
        <v>0</v>
      </c>
      <c r="Q55" s="630"/>
    </row>
    <row r="56" spans="1:17" s="626" customFormat="1" ht="18" customHeight="1">
      <c r="A56" s="183"/>
      <c r="B56" s="191" t="s">
        <v>192</v>
      </c>
      <c r="C56" s="185"/>
      <c r="D56" s="189"/>
      <c r="E56" s="298"/>
      <c r="F56" s="190"/>
      <c r="G56" s="122"/>
      <c r="H56" s="479"/>
      <c r="I56" s="547"/>
      <c r="J56" s="547"/>
      <c r="K56" s="547"/>
      <c r="L56" s="482"/>
      <c r="M56" s="479"/>
      <c r="N56" s="547"/>
      <c r="O56" s="547"/>
      <c r="P56" s="547"/>
      <c r="Q56" s="630"/>
    </row>
    <row r="57" spans="1:17" s="626" customFormat="1" ht="18" customHeight="1">
      <c r="A57" s="183">
        <v>35</v>
      </c>
      <c r="B57" s="184" t="s">
        <v>179</v>
      </c>
      <c r="C57" s="185">
        <v>4865076</v>
      </c>
      <c r="D57" s="189" t="s">
        <v>12</v>
      </c>
      <c r="E57" s="298" t="s">
        <v>349</v>
      </c>
      <c r="F57" s="190">
        <v>100</v>
      </c>
      <c r="G57" s="412">
        <v>4137</v>
      </c>
      <c r="H57" s="413">
        <v>4109</v>
      </c>
      <c r="I57" s="547">
        <f>G57-H57</f>
        <v>28</v>
      </c>
      <c r="J57" s="547">
        <f t="shared" si="1"/>
        <v>2800</v>
      </c>
      <c r="K57" s="547">
        <f t="shared" si="2"/>
        <v>0.0028</v>
      </c>
      <c r="L57" s="412">
        <v>23383</v>
      </c>
      <c r="M57" s="413">
        <v>23275</v>
      </c>
      <c r="N57" s="547">
        <f>L57-M57</f>
        <v>108</v>
      </c>
      <c r="O57" s="547">
        <f t="shared" si="4"/>
        <v>10800</v>
      </c>
      <c r="P57" s="547">
        <f t="shared" si="5"/>
        <v>0.0108</v>
      </c>
      <c r="Q57" s="630"/>
    </row>
    <row r="58" spans="1:17" s="626" customFormat="1" ht="18" customHeight="1">
      <c r="A58" s="183">
        <v>36</v>
      </c>
      <c r="B58" s="187" t="s">
        <v>193</v>
      </c>
      <c r="C58" s="185">
        <v>4865077</v>
      </c>
      <c r="D58" s="189" t="s">
        <v>12</v>
      </c>
      <c r="E58" s="298" t="s">
        <v>349</v>
      </c>
      <c r="F58" s="190">
        <v>100</v>
      </c>
      <c r="G58" s="122"/>
      <c r="H58" s="479"/>
      <c r="I58" s="547">
        <f>G58-H58</f>
        <v>0</v>
      </c>
      <c r="J58" s="547">
        <f t="shared" si="1"/>
        <v>0</v>
      </c>
      <c r="K58" s="547">
        <f t="shared" si="2"/>
        <v>0</v>
      </c>
      <c r="L58" s="482"/>
      <c r="M58" s="479"/>
      <c r="N58" s="547">
        <f>L58-M58</f>
        <v>0</v>
      </c>
      <c r="O58" s="547">
        <f t="shared" si="4"/>
        <v>0</v>
      </c>
      <c r="P58" s="547">
        <f t="shared" si="5"/>
        <v>0</v>
      </c>
      <c r="Q58" s="630"/>
    </row>
    <row r="59" spans="1:17" s="626" customFormat="1" ht="18" customHeight="1">
      <c r="A59" s="183"/>
      <c r="B59" s="191" t="s">
        <v>173</v>
      </c>
      <c r="C59" s="185"/>
      <c r="D59" s="189"/>
      <c r="E59" s="298"/>
      <c r="F59" s="190"/>
      <c r="G59" s="122"/>
      <c r="H59" s="479"/>
      <c r="I59" s="547"/>
      <c r="J59" s="547"/>
      <c r="K59" s="547"/>
      <c r="L59" s="482"/>
      <c r="M59" s="479"/>
      <c r="N59" s="547"/>
      <c r="O59" s="547"/>
      <c r="P59" s="547"/>
      <c r="Q59" s="630"/>
    </row>
    <row r="60" spans="1:17" s="626" customFormat="1" ht="18" customHeight="1">
      <c r="A60" s="183">
        <v>37</v>
      </c>
      <c r="B60" s="184" t="s">
        <v>186</v>
      </c>
      <c r="C60" s="185">
        <v>4865093</v>
      </c>
      <c r="D60" s="189" t="s">
        <v>12</v>
      </c>
      <c r="E60" s="298" t="s">
        <v>349</v>
      </c>
      <c r="F60" s="190">
        <v>100</v>
      </c>
      <c r="G60" s="412">
        <v>77481</v>
      </c>
      <c r="H60" s="413">
        <v>76255</v>
      </c>
      <c r="I60" s="547">
        <f>G60-H60</f>
        <v>1226</v>
      </c>
      <c r="J60" s="547">
        <f t="shared" si="1"/>
        <v>122600</v>
      </c>
      <c r="K60" s="547">
        <f t="shared" si="2"/>
        <v>0.1226</v>
      </c>
      <c r="L60" s="412">
        <v>68418</v>
      </c>
      <c r="M60" s="413">
        <v>68417</v>
      </c>
      <c r="N60" s="547">
        <f>L60-M60</f>
        <v>1</v>
      </c>
      <c r="O60" s="547">
        <f t="shared" si="4"/>
        <v>100</v>
      </c>
      <c r="P60" s="547">
        <f t="shared" si="5"/>
        <v>0.0001</v>
      </c>
      <c r="Q60" s="630"/>
    </row>
    <row r="61" spans="1:17" s="626" customFormat="1" ht="19.5" customHeight="1">
      <c r="A61" s="183">
        <v>38</v>
      </c>
      <c r="B61" s="187" t="s">
        <v>187</v>
      </c>
      <c r="C61" s="185">
        <v>4865094</v>
      </c>
      <c r="D61" s="189" t="s">
        <v>12</v>
      </c>
      <c r="E61" s="298" t="s">
        <v>349</v>
      </c>
      <c r="F61" s="190">
        <v>100</v>
      </c>
      <c r="G61" s="412">
        <v>82456</v>
      </c>
      <c r="H61" s="413">
        <v>81354</v>
      </c>
      <c r="I61" s="547">
        <f>G61-H61</f>
        <v>1102</v>
      </c>
      <c r="J61" s="547">
        <f t="shared" si="1"/>
        <v>110200</v>
      </c>
      <c r="K61" s="547">
        <f t="shared" si="2"/>
        <v>0.1102</v>
      </c>
      <c r="L61" s="412">
        <v>66994</v>
      </c>
      <c r="M61" s="413">
        <v>66984</v>
      </c>
      <c r="N61" s="547">
        <f>L61-M61</f>
        <v>10</v>
      </c>
      <c r="O61" s="547">
        <f t="shared" si="4"/>
        <v>1000</v>
      </c>
      <c r="P61" s="547">
        <f t="shared" si="5"/>
        <v>0.001</v>
      </c>
      <c r="Q61" s="630"/>
    </row>
    <row r="62" spans="1:17" s="626" customFormat="1" ht="22.5" customHeight="1">
      <c r="A62" s="183">
        <v>39</v>
      </c>
      <c r="B62" s="193" t="s">
        <v>213</v>
      </c>
      <c r="C62" s="185">
        <v>5269199</v>
      </c>
      <c r="D62" s="189" t="s">
        <v>12</v>
      </c>
      <c r="E62" s="298" t="s">
        <v>349</v>
      </c>
      <c r="F62" s="190">
        <v>100</v>
      </c>
      <c r="G62" s="615">
        <v>13497</v>
      </c>
      <c r="H62" s="616">
        <v>10636</v>
      </c>
      <c r="I62" s="553">
        <f>G62-H62</f>
        <v>2861</v>
      </c>
      <c r="J62" s="553">
        <f>$F62*I62</f>
        <v>286100</v>
      </c>
      <c r="K62" s="553">
        <f>J62/1000000</f>
        <v>0.2861</v>
      </c>
      <c r="L62" s="615">
        <v>10623</v>
      </c>
      <c r="M62" s="616">
        <v>10612</v>
      </c>
      <c r="N62" s="553">
        <f>L62-M62</f>
        <v>11</v>
      </c>
      <c r="O62" s="553">
        <f>$F62*N62</f>
        <v>1100</v>
      </c>
      <c r="P62" s="553">
        <f>O62/1000000</f>
        <v>0.0011</v>
      </c>
      <c r="Q62" s="679"/>
    </row>
    <row r="63" spans="1:17" s="626" customFormat="1" ht="19.5" customHeight="1">
      <c r="A63" s="183"/>
      <c r="B63" s="191" t="s">
        <v>179</v>
      </c>
      <c r="C63" s="185"/>
      <c r="D63" s="189"/>
      <c r="E63" s="186"/>
      <c r="F63" s="190"/>
      <c r="G63" s="412"/>
      <c r="H63" s="413"/>
      <c r="I63" s="547"/>
      <c r="J63" s="547"/>
      <c r="K63" s="547"/>
      <c r="L63" s="482"/>
      <c r="M63" s="479"/>
      <c r="N63" s="547"/>
      <c r="O63" s="547"/>
      <c r="P63" s="547"/>
      <c r="Q63" s="630"/>
    </row>
    <row r="64" spans="1:17" s="626" customFormat="1" ht="18">
      <c r="A64" s="183">
        <v>40</v>
      </c>
      <c r="B64" s="184" t="s">
        <v>180</v>
      </c>
      <c r="C64" s="185">
        <v>4865143</v>
      </c>
      <c r="D64" s="189" t="s">
        <v>12</v>
      </c>
      <c r="E64" s="186" t="s">
        <v>13</v>
      </c>
      <c r="F64" s="190">
        <v>100</v>
      </c>
      <c r="G64" s="412">
        <v>104351</v>
      </c>
      <c r="H64" s="413">
        <v>95996</v>
      </c>
      <c r="I64" s="547">
        <f>G64-H64</f>
        <v>8355</v>
      </c>
      <c r="J64" s="547">
        <f t="shared" si="1"/>
        <v>835500</v>
      </c>
      <c r="K64" s="547">
        <f t="shared" si="2"/>
        <v>0.8355</v>
      </c>
      <c r="L64" s="412">
        <v>910763</v>
      </c>
      <c r="M64" s="413">
        <v>910763</v>
      </c>
      <c r="N64" s="547">
        <f>L64-M64</f>
        <v>0</v>
      </c>
      <c r="O64" s="547">
        <f t="shared" si="4"/>
        <v>0</v>
      </c>
      <c r="P64" s="547">
        <f t="shared" si="5"/>
        <v>0</v>
      </c>
      <c r="Q64" s="681"/>
    </row>
    <row r="65" spans="1:20" s="626" customFormat="1" ht="18" customHeight="1" thickBot="1">
      <c r="A65" s="194"/>
      <c r="B65" s="195"/>
      <c r="C65" s="196"/>
      <c r="D65" s="197"/>
      <c r="E65" s="198"/>
      <c r="F65" s="199"/>
      <c r="G65" s="200"/>
      <c r="H65" s="197"/>
      <c r="I65" s="203"/>
      <c r="J65" s="203"/>
      <c r="K65" s="203"/>
      <c r="L65" s="750"/>
      <c r="M65" s="197"/>
      <c r="N65" s="203"/>
      <c r="O65" s="203"/>
      <c r="P65" s="203"/>
      <c r="Q65" s="751"/>
      <c r="R65" s="106"/>
      <c r="S65" s="106"/>
      <c r="T65" s="106"/>
    </row>
    <row r="66" spans="1:20" s="626" customFormat="1" ht="15.75" customHeight="1" thickTop="1">
      <c r="A66" s="752"/>
      <c r="B66" s="752"/>
      <c r="C66" s="752"/>
      <c r="D66" s="752"/>
      <c r="E66" s="752"/>
      <c r="F66" s="752"/>
      <c r="G66" s="752"/>
      <c r="H66" s="752"/>
      <c r="I66" s="752"/>
      <c r="J66" s="752"/>
      <c r="K66" s="752"/>
      <c r="L66" s="752"/>
      <c r="M66" s="752"/>
      <c r="N66" s="752"/>
      <c r="O66" s="752"/>
      <c r="P66" s="752"/>
      <c r="Q66" s="106"/>
      <c r="R66" s="106"/>
      <c r="S66" s="106"/>
      <c r="T66" s="106"/>
    </row>
    <row r="67" spans="1:20" s="626" customFormat="1" ht="24" thickBot="1">
      <c r="A67" s="477" t="s">
        <v>369</v>
      </c>
      <c r="G67" s="691"/>
      <c r="H67" s="691"/>
      <c r="I67" s="51" t="s">
        <v>400</v>
      </c>
      <c r="J67" s="691"/>
      <c r="K67" s="691"/>
      <c r="L67" s="691"/>
      <c r="M67" s="691"/>
      <c r="N67" s="51" t="s">
        <v>401</v>
      </c>
      <c r="O67" s="691"/>
      <c r="P67" s="691"/>
      <c r="R67" s="106"/>
      <c r="S67" s="106"/>
      <c r="T67" s="106"/>
    </row>
    <row r="68" spans="1:20" s="626" customFormat="1" ht="39.75" thickBot="1" thickTop="1">
      <c r="A68" s="753" t="s">
        <v>8</v>
      </c>
      <c r="B68" s="754" t="s">
        <v>9</v>
      </c>
      <c r="C68" s="755" t="s">
        <v>1</v>
      </c>
      <c r="D68" s="755" t="s">
        <v>2</v>
      </c>
      <c r="E68" s="755" t="s">
        <v>3</v>
      </c>
      <c r="F68" s="755" t="s">
        <v>10</v>
      </c>
      <c r="G68" s="753" t="str">
        <f>G5</f>
        <v>FINAL READING 01/12/2015</v>
      </c>
      <c r="H68" s="755" t="str">
        <f>H5</f>
        <v>INTIAL READING 01/11/2015</v>
      </c>
      <c r="I68" s="755" t="s">
        <v>4</v>
      </c>
      <c r="J68" s="755" t="s">
        <v>5</v>
      </c>
      <c r="K68" s="755" t="s">
        <v>6</v>
      </c>
      <c r="L68" s="753" t="str">
        <f>G68</f>
        <v>FINAL READING 01/12/2015</v>
      </c>
      <c r="M68" s="755" t="str">
        <f>H68</f>
        <v>INTIAL READING 01/11/2015</v>
      </c>
      <c r="N68" s="755" t="s">
        <v>4</v>
      </c>
      <c r="O68" s="755" t="s">
        <v>5</v>
      </c>
      <c r="P68" s="755" t="s">
        <v>6</v>
      </c>
      <c r="Q68" s="756" t="s">
        <v>312</v>
      </c>
      <c r="R68" s="106"/>
      <c r="S68" s="106"/>
      <c r="T68" s="106"/>
    </row>
    <row r="69" spans="1:20" s="626" customFormat="1" ht="15.75" customHeight="1" thickTop="1">
      <c r="A69" s="757"/>
      <c r="B69" s="758"/>
      <c r="C69" s="758"/>
      <c r="D69" s="758"/>
      <c r="E69" s="758"/>
      <c r="F69" s="759"/>
      <c r="G69" s="758"/>
      <c r="H69" s="758"/>
      <c r="I69" s="758"/>
      <c r="J69" s="758"/>
      <c r="K69" s="759"/>
      <c r="L69" s="758"/>
      <c r="M69" s="758"/>
      <c r="N69" s="758"/>
      <c r="O69" s="758"/>
      <c r="P69" s="758"/>
      <c r="Q69" s="760"/>
      <c r="R69" s="106"/>
      <c r="S69" s="106"/>
      <c r="T69" s="106"/>
    </row>
    <row r="70" spans="1:20" s="626" customFormat="1" ht="15.75" customHeight="1">
      <c r="A70" s="761"/>
      <c r="B70" s="376" t="s">
        <v>366</v>
      </c>
      <c r="C70" s="403"/>
      <c r="D70" s="424"/>
      <c r="E70" s="395"/>
      <c r="F70" s="190"/>
      <c r="G70" s="187"/>
      <c r="H70" s="187"/>
      <c r="I70" s="187"/>
      <c r="J70" s="187"/>
      <c r="K70" s="187"/>
      <c r="L70" s="761"/>
      <c r="M70" s="187"/>
      <c r="N70" s="187"/>
      <c r="O70" s="187"/>
      <c r="P70" s="187"/>
      <c r="Q70" s="648"/>
      <c r="R70" s="106"/>
      <c r="S70" s="106"/>
      <c r="T70" s="106"/>
    </row>
    <row r="71" spans="1:20" s="626" customFormat="1" ht="15.75" customHeight="1">
      <c r="A71" s="183">
        <v>1</v>
      </c>
      <c r="B71" s="184" t="s">
        <v>367</v>
      </c>
      <c r="C71" s="185">
        <v>4902555</v>
      </c>
      <c r="D71" s="424" t="s">
        <v>12</v>
      </c>
      <c r="E71" s="395" t="s">
        <v>349</v>
      </c>
      <c r="F71" s="190">
        <v>-75</v>
      </c>
      <c r="G71" s="412">
        <v>2477</v>
      </c>
      <c r="H71" s="413">
        <v>1841</v>
      </c>
      <c r="I71" s="333">
        <f>G71-H71</f>
        <v>636</v>
      </c>
      <c r="J71" s="333">
        <f>$F71*I71</f>
        <v>-47700</v>
      </c>
      <c r="K71" s="333">
        <f>J71/1000000</f>
        <v>-0.0477</v>
      </c>
      <c r="L71" s="412">
        <v>6949</v>
      </c>
      <c r="M71" s="413">
        <v>6946</v>
      </c>
      <c r="N71" s="333">
        <f>L71-M71</f>
        <v>3</v>
      </c>
      <c r="O71" s="333">
        <f>$F71*N71</f>
        <v>-225</v>
      </c>
      <c r="P71" s="333">
        <f>O71/1000000</f>
        <v>-0.000225</v>
      </c>
      <c r="Q71" s="648"/>
      <c r="R71" s="106"/>
      <c r="S71" s="106"/>
      <c r="T71" s="106"/>
    </row>
    <row r="72" spans="1:20" s="705" customFormat="1" ht="15.75" customHeight="1" thickBot="1">
      <c r="A72" s="194">
        <v>2</v>
      </c>
      <c r="B72" s="618" t="s">
        <v>368</v>
      </c>
      <c r="C72" s="196">
        <v>4902581</v>
      </c>
      <c r="D72" s="197" t="s">
        <v>12</v>
      </c>
      <c r="E72" s="198" t="s">
        <v>349</v>
      </c>
      <c r="F72" s="203">
        <v>-100</v>
      </c>
      <c r="G72" s="762">
        <v>669</v>
      </c>
      <c r="H72" s="203">
        <v>323</v>
      </c>
      <c r="I72" s="203">
        <f>G72-H72</f>
        <v>346</v>
      </c>
      <c r="J72" s="203">
        <f>$F72*I72</f>
        <v>-34600</v>
      </c>
      <c r="K72" s="203">
        <f>J72/1000000</f>
        <v>-0.0346</v>
      </c>
      <c r="L72" s="194">
        <v>1486</v>
      </c>
      <c r="M72" s="203">
        <v>1484</v>
      </c>
      <c r="N72" s="203">
        <f>L72-M72</f>
        <v>2</v>
      </c>
      <c r="O72" s="203">
        <f>$F72*N72</f>
        <v>-200</v>
      </c>
      <c r="P72" s="203">
        <f>O72/1000000</f>
        <v>-0.0002</v>
      </c>
      <c r="Q72" s="751"/>
      <c r="R72" s="300"/>
      <c r="S72" s="300"/>
      <c r="T72" s="300"/>
    </row>
    <row r="73" spans="1:20" s="626" customFormat="1" ht="15.75" customHeight="1" thickTop="1">
      <c r="A73" s="752"/>
      <c r="B73" s="752"/>
      <c r="C73" s="752"/>
      <c r="D73" s="752"/>
      <c r="E73" s="752"/>
      <c r="F73" s="752"/>
      <c r="G73" s="752"/>
      <c r="H73" s="752"/>
      <c r="I73" s="752"/>
      <c r="J73" s="752"/>
      <c r="K73" s="752"/>
      <c r="L73" s="752"/>
      <c r="M73" s="752"/>
      <c r="N73" s="752"/>
      <c r="O73" s="752"/>
      <c r="P73" s="752"/>
      <c r="Q73" s="106"/>
      <c r="R73" s="106"/>
      <c r="S73" s="106"/>
      <c r="T73" s="106"/>
    </row>
    <row r="74" spans="1:20" ht="15.75" customHeight="1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8"/>
      <c r="R74" s="88"/>
      <c r="S74" s="88"/>
      <c r="T74" s="88"/>
    </row>
    <row r="75" spans="1:16" ht="25.5" customHeight="1">
      <c r="A75" s="201" t="s">
        <v>341</v>
      </c>
      <c r="B75" s="85"/>
      <c r="C75" s="86"/>
      <c r="D75" s="85"/>
      <c r="E75" s="85"/>
      <c r="F75" s="85"/>
      <c r="G75" s="85"/>
      <c r="H75" s="85"/>
      <c r="I75" s="85"/>
      <c r="J75" s="85"/>
      <c r="K75" s="605">
        <f>SUM(K9:K65)+SUM(K71:K72)-K33</f>
        <v>6.433699999999999</v>
      </c>
      <c r="L75" s="606"/>
      <c r="M75" s="606"/>
      <c r="N75" s="606"/>
      <c r="O75" s="606"/>
      <c r="P75" s="605">
        <f>SUM(P9:P65)+SUM(P71:P72)-P33</f>
        <v>-0.262625</v>
      </c>
    </row>
    <row r="76" spans="1:16" ht="12.75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</row>
    <row r="77" spans="1:16" ht="9.75" customHeight="1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</row>
    <row r="78" spans="1:16" ht="12.75" hidden="1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</row>
    <row r="79" spans="1:16" ht="23.25" customHeight="1" thickBot="1">
      <c r="A79" s="85"/>
      <c r="B79" s="85"/>
      <c r="C79" s="284"/>
      <c r="D79" s="85"/>
      <c r="E79" s="85"/>
      <c r="F79" s="85"/>
      <c r="G79" s="85"/>
      <c r="H79" s="85"/>
      <c r="I79" s="85"/>
      <c r="J79" s="286"/>
      <c r="K79" s="301" t="s">
        <v>342</v>
      </c>
      <c r="L79" s="85"/>
      <c r="M79" s="85"/>
      <c r="N79" s="85"/>
      <c r="O79" s="85"/>
      <c r="P79" s="301" t="s">
        <v>343</v>
      </c>
    </row>
    <row r="80" spans="1:17" ht="20.25">
      <c r="A80" s="281"/>
      <c r="B80" s="282"/>
      <c r="C80" s="201"/>
      <c r="D80" s="52"/>
      <c r="E80" s="52"/>
      <c r="F80" s="52"/>
      <c r="G80" s="52"/>
      <c r="H80" s="52"/>
      <c r="I80" s="52"/>
      <c r="J80" s="283"/>
      <c r="K80" s="282"/>
      <c r="L80" s="282"/>
      <c r="M80" s="282"/>
      <c r="N80" s="282"/>
      <c r="O80" s="282"/>
      <c r="P80" s="282"/>
      <c r="Q80" s="53"/>
    </row>
    <row r="81" spans="1:17" ht="20.25">
      <c r="A81" s="285"/>
      <c r="B81" s="201" t="s">
        <v>339</v>
      </c>
      <c r="C81" s="201"/>
      <c r="D81" s="276"/>
      <c r="E81" s="276"/>
      <c r="F81" s="276"/>
      <c r="G81" s="276"/>
      <c r="H81" s="276"/>
      <c r="I81" s="276"/>
      <c r="J81" s="276"/>
      <c r="K81" s="607">
        <f>K75</f>
        <v>6.433699999999999</v>
      </c>
      <c r="L81" s="608"/>
      <c r="M81" s="608"/>
      <c r="N81" s="608"/>
      <c r="O81" s="608"/>
      <c r="P81" s="607">
        <f>P75</f>
        <v>-0.262625</v>
      </c>
      <c r="Q81" s="54"/>
    </row>
    <row r="82" spans="1:17" ht="20.25">
      <c r="A82" s="285"/>
      <c r="B82" s="201"/>
      <c r="C82" s="201"/>
      <c r="D82" s="276"/>
      <c r="E82" s="276"/>
      <c r="F82" s="276"/>
      <c r="G82" s="276"/>
      <c r="H82" s="276"/>
      <c r="I82" s="278"/>
      <c r="J82" s="123"/>
      <c r="K82" s="73"/>
      <c r="L82" s="73"/>
      <c r="M82" s="73"/>
      <c r="N82" s="73"/>
      <c r="O82" s="73"/>
      <c r="P82" s="73"/>
      <c r="Q82" s="54"/>
    </row>
    <row r="83" spans="1:17" ht="20.25">
      <c r="A83" s="285"/>
      <c r="B83" s="201" t="s">
        <v>332</v>
      </c>
      <c r="C83" s="201"/>
      <c r="D83" s="276"/>
      <c r="E83" s="276"/>
      <c r="F83" s="276"/>
      <c r="G83" s="276"/>
      <c r="H83" s="276"/>
      <c r="I83" s="276"/>
      <c r="J83" s="276"/>
      <c r="K83" s="607">
        <f>'STEPPED UP GENCO'!K45</f>
        <v>0.0770514437</v>
      </c>
      <c r="L83" s="607"/>
      <c r="M83" s="607"/>
      <c r="N83" s="607"/>
      <c r="O83" s="607"/>
      <c r="P83" s="607">
        <f>'STEPPED UP GENCO'!P45</f>
        <v>-0.42202915162500004</v>
      </c>
      <c r="Q83" s="54"/>
    </row>
    <row r="84" spans="1:17" ht="20.25">
      <c r="A84" s="285"/>
      <c r="B84" s="201"/>
      <c r="C84" s="201"/>
      <c r="D84" s="279"/>
      <c r="E84" s="279"/>
      <c r="F84" s="279"/>
      <c r="G84" s="279"/>
      <c r="H84" s="279"/>
      <c r="I84" s="280"/>
      <c r="J84" s="275"/>
      <c r="K84" s="19"/>
      <c r="L84" s="19"/>
      <c r="M84" s="19"/>
      <c r="N84" s="19"/>
      <c r="O84" s="19"/>
      <c r="P84" s="19"/>
      <c r="Q84" s="54"/>
    </row>
    <row r="85" spans="1:17" ht="20.25">
      <c r="A85" s="285"/>
      <c r="B85" s="201" t="s">
        <v>340</v>
      </c>
      <c r="C85" s="201"/>
      <c r="D85" s="19"/>
      <c r="E85" s="19"/>
      <c r="F85" s="19"/>
      <c r="G85" s="19"/>
      <c r="H85" s="19"/>
      <c r="I85" s="19"/>
      <c r="J85" s="19"/>
      <c r="K85" s="288">
        <f>SUM(K81:K84)</f>
        <v>6.510751443699999</v>
      </c>
      <c r="L85" s="19"/>
      <c r="M85" s="19"/>
      <c r="N85" s="19"/>
      <c r="O85" s="19"/>
      <c r="P85" s="457">
        <f>SUM(P81:P84)</f>
        <v>-0.684654151625</v>
      </c>
      <c r="Q85" s="54"/>
    </row>
    <row r="86" spans="1:17" ht="20.25">
      <c r="A86" s="263"/>
      <c r="B86" s="19"/>
      <c r="C86" s="201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54"/>
    </row>
    <row r="87" spans="1:17" ht="13.5" thickBot="1">
      <c r="A87" s="264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179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60"/>
  <sheetViews>
    <sheetView view="pageBreakPreview" zoomScale="50" zoomScaleNormal="70" zoomScaleSheetLayoutView="50" zoomScalePageLayoutView="0" workbookViewId="0" topLeftCell="A25">
      <selection activeCell="F61" sqref="F61"/>
    </sheetView>
  </sheetViews>
  <sheetFormatPr defaultColWidth="9.140625" defaultRowHeight="12.75"/>
  <cols>
    <col min="1" max="1" width="4.7109375" style="0" customWidth="1"/>
    <col min="2" max="2" width="26.7109375" style="0" customWidth="1"/>
    <col min="3" max="3" width="18.57421875" style="0" customWidth="1"/>
    <col min="4" max="4" width="12.8515625" style="0" customWidth="1"/>
    <col min="5" max="5" width="22.140625" style="0" customWidth="1"/>
    <col min="6" max="6" width="14.421875" style="0" customWidth="1"/>
    <col min="7" max="7" width="15.57421875" style="0" customWidth="1"/>
    <col min="8" max="8" width="15.28125" style="0" customWidth="1"/>
    <col min="9" max="9" width="15.00390625" style="0" customWidth="1"/>
    <col min="10" max="10" width="16.7109375" style="0" customWidth="1"/>
    <col min="11" max="11" width="16.57421875" style="0" customWidth="1"/>
    <col min="12" max="12" width="17.140625" style="0" customWidth="1"/>
    <col min="13" max="13" width="14.7109375" style="0" customWidth="1"/>
    <col min="14" max="14" width="15.7109375" style="0" customWidth="1"/>
    <col min="15" max="15" width="18.28125" style="0" customWidth="1"/>
    <col min="16" max="16" width="17.140625" style="0" customWidth="1"/>
    <col min="17" max="17" width="22.00390625" style="0" customWidth="1"/>
  </cols>
  <sheetData>
    <row r="1" ht="26.25" customHeight="1">
      <c r="A1" s="1" t="s">
        <v>240</v>
      </c>
    </row>
    <row r="2" spans="1:17" ht="23.25" customHeight="1">
      <c r="A2" s="2" t="s">
        <v>241</v>
      </c>
      <c r="P2" s="330" t="str">
        <f>NDPL!Q1</f>
        <v>November-2015</v>
      </c>
      <c r="Q2" s="330"/>
    </row>
    <row r="3" ht="23.25">
      <c r="A3" s="211" t="s">
        <v>217</v>
      </c>
    </row>
    <row r="4" spans="1:16" ht="24" thickBot="1">
      <c r="A4" s="3"/>
      <c r="G4" s="19"/>
      <c r="H4" s="19"/>
      <c r="I4" s="51" t="s">
        <v>400</v>
      </c>
      <c r="J4" s="19"/>
      <c r="K4" s="19"/>
      <c r="L4" s="19"/>
      <c r="M4" s="19"/>
      <c r="N4" s="51" t="s">
        <v>401</v>
      </c>
      <c r="O4" s="19"/>
      <c r="P4" s="19"/>
    </row>
    <row r="5" spans="1:17" ht="51.75" customHeight="1" thickBot="1" thickTop="1">
      <c r="A5" s="38" t="s">
        <v>8</v>
      </c>
      <c r="B5" s="35" t="s">
        <v>9</v>
      </c>
      <c r="C5" s="36" t="s">
        <v>1</v>
      </c>
      <c r="D5" s="36" t="s">
        <v>2</v>
      </c>
      <c r="E5" s="36" t="s">
        <v>3</v>
      </c>
      <c r="F5" s="36" t="s">
        <v>10</v>
      </c>
      <c r="G5" s="38" t="str">
        <f>NDPL!G5</f>
        <v>FINAL READING 01/12/2015</v>
      </c>
      <c r="H5" s="36" t="str">
        <f>NDPL!H5</f>
        <v>INTIAL READING 01/11/2015</v>
      </c>
      <c r="I5" s="36" t="s">
        <v>4</v>
      </c>
      <c r="J5" s="36" t="s">
        <v>5</v>
      </c>
      <c r="K5" s="36" t="s">
        <v>6</v>
      </c>
      <c r="L5" s="38" t="str">
        <f>NDPL!G5</f>
        <v>FINAL READING 01/12/2015</v>
      </c>
      <c r="M5" s="36" t="str">
        <f>NDPL!H5</f>
        <v>INTIAL READING 01/11/2015</v>
      </c>
      <c r="N5" s="36" t="s">
        <v>4</v>
      </c>
      <c r="O5" s="36" t="s">
        <v>5</v>
      </c>
      <c r="P5" s="36" t="s">
        <v>6</v>
      </c>
      <c r="Q5" s="202" t="s">
        <v>312</v>
      </c>
    </row>
    <row r="6" ht="14.25" thickBot="1" thickTop="1"/>
    <row r="7" spans="1:17" ht="24" customHeight="1" thickTop="1">
      <c r="A7" s="530" t="s">
        <v>234</v>
      </c>
      <c r="B7" s="64"/>
      <c r="C7" s="65"/>
      <c r="D7" s="65"/>
      <c r="E7" s="65"/>
      <c r="F7" s="65"/>
      <c r="G7" s="68"/>
      <c r="H7" s="67"/>
      <c r="I7" s="67"/>
      <c r="J7" s="67"/>
      <c r="K7" s="581"/>
      <c r="L7" s="513"/>
      <c r="M7" s="481"/>
      <c r="N7" s="67"/>
      <c r="O7" s="67"/>
      <c r="P7" s="592"/>
      <c r="Q7" s="172"/>
    </row>
    <row r="8" spans="1:17" ht="24" customHeight="1">
      <c r="A8" s="310" t="s">
        <v>218</v>
      </c>
      <c r="B8" s="210"/>
      <c r="C8" s="210"/>
      <c r="D8" s="210"/>
      <c r="E8" s="210"/>
      <c r="F8" s="210"/>
      <c r="G8" s="121"/>
      <c r="H8" s="73"/>
      <c r="I8" s="74"/>
      <c r="J8" s="74"/>
      <c r="K8" s="582"/>
      <c r="L8" s="207"/>
      <c r="M8" s="74"/>
      <c r="N8" s="74"/>
      <c r="O8" s="74"/>
      <c r="P8" s="593"/>
      <c r="Q8" s="173"/>
    </row>
    <row r="9" spans="1:17" ht="24" customHeight="1">
      <c r="A9" s="529" t="s">
        <v>219</v>
      </c>
      <c r="B9" s="210"/>
      <c r="C9" s="210"/>
      <c r="D9" s="210"/>
      <c r="E9" s="210"/>
      <c r="F9" s="210"/>
      <c r="G9" s="121"/>
      <c r="H9" s="73"/>
      <c r="I9" s="74"/>
      <c r="J9" s="74"/>
      <c r="K9" s="582"/>
      <c r="L9" s="207"/>
      <c r="M9" s="74"/>
      <c r="N9" s="74"/>
      <c r="O9" s="74"/>
      <c r="P9" s="593"/>
      <c r="Q9" s="173"/>
    </row>
    <row r="10" spans="1:17" ht="24" customHeight="1">
      <c r="A10" s="309">
        <v>1</v>
      </c>
      <c r="B10" s="312" t="s">
        <v>237</v>
      </c>
      <c r="C10" s="520">
        <v>4864848</v>
      </c>
      <c r="D10" s="314" t="s">
        <v>12</v>
      </c>
      <c r="E10" s="313" t="s">
        <v>349</v>
      </c>
      <c r="F10" s="314">
        <v>1000</v>
      </c>
      <c r="G10" s="555">
        <v>2430</v>
      </c>
      <c r="H10" s="556">
        <v>2416</v>
      </c>
      <c r="I10" s="525">
        <f aca="true" t="shared" si="0" ref="I10:I15">G10-H10</f>
        <v>14</v>
      </c>
      <c r="J10" s="525">
        <f aca="true" t="shared" si="1" ref="J10:J34">$F10*I10</f>
        <v>14000</v>
      </c>
      <c r="K10" s="583">
        <f aca="true" t="shared" si="2" ref="K10:K34">J10/1000000</f>
        <v>0.014</v>
      </c>
      <c r="L10" s="555">
        <v>30996</v>
      </c>
      <c r="M10" s="556">
        <v>30839</v>
      </c>
      <c r="N10" s="525">
        <f aca="true" t="shared" si="3" ref="N10:N15">L10-M10</f>
        <v>157</v>
      </c>
      <c r="O10" s="525">
        <f aca="true" t="shared" si="4" ref="O10:O34">$F10*N10</f>
        <v>157000</v>
      </c>
      <c r="P10" s="594">
        <f aca="true" t="shared" si="5" ref="P10:P34">O10/1000000</f>
        <v>0.157</v>
      </c>
      <c r="Q10" s="173"/>
    </row>
    <row r="11" spans="1:17" ht="24" customHeight="1">
      <c r="A11" s="309">
        <v>2</v>
      </c>
      <c r="B11" s="312" t="s">
        <v>238</v>
      </c>
      <c r="C11" s="520">
        <v>4864849</v>
      </c>
      <c r="D11" s="314" t="s">
        <v>12</v>
      </c>
      <c r="E11" s="313" t="s">
        <v>349</v>
      </c>
      <c r="F11" s="314">
        <v>1000</v>
      </c>
      <c r="G11" s="555">
        <v>1482</v>
      </c>
      <c r="H11" s="556">
        <v>1482</v>
      </c>
      <c r="I11" s="525">
        <f t="shared" si="0"/>
        <v>0</v>
      </c>
      <c r="J11" s="525">
        <f t="shared" si="1"/>
        <v>0</v>
      </c>
      <c r="K11" s="583">
        <f t="shared" si="2"/>
        <v>0</v>
      </c>
      <c r="L11" s="555">
        <v>32344</v>
      </c>
      <c r="M11" s="556">
        <v>32332</v>
      </c>
      <c r="N11" s="525">
        <f t="shared" si="3"/>
        <v>12</v>
      </c>
      <c r="O11" s="525">
        <f t="shared" si="4"/>
        <v>12000</v>
      </c>
      <c r="P11" s="594">
        <f t="shared" si="5"/>
        <v>0.012</v>
      </c>
      <c r="Q11" s="173"/>
    </row>
    <row r="12" spans="1:17" ht="24" customHeight="1">
      <c r="A12" s="309">
        <v>3</v>
      </c>
      <c r="B12" s="312" t="s">
        <v>220</v>
      </c>
      <c r="C12" s="520">
        <v>4864846</v>
      </c>
      <c r="D12" s="314" t="s">
        <v>12</v>
      </c>
      <c r="E12" s="313" t="s">
        <v>349</v>
      </c>
      <c r="F12" s="314">
        <v>1000</v>
      </c>
      <c r="G12" s="555">
        <v>3919</v>
      </c>
      <c r="H12" s="556">
        <v>3920</v>
      </c>
      <c r="I12" s="525">
        <f t="shared" si="0"/>
        <v>-1</v>
      </c>
      <c r="J12" s="525">
        <f t="shared" si="1"/>
        <v>-1000</v>
      </c>
      <c r="K12" s="583">
        <f t="shared" si="2"/>
        <v>-0.001</v>
      </c>
      <c r="L12" s="555">
        <v>40094</v>
      </c>
      <c r="M12" s="556">
        <v>39908</v>
      </c>
      <c r="N12" s="525">
        <f t="shared" si="3"/>
        <v>186</v>
      </c>
      <c r="O12" s="525">
        <f t="shared" si="4"/>
        <v>186000</v>
      </c>
      <c r="P12" s="594">
        <f t="shared" si="5"/>
        <v>0.186</v>
      </c>
      <c r="Q12" s="173"/>
    </row>
    <row r="13" spans="1:17" s="626" customFormat="1" ht="24" customHeight="1">
      <c r="A13" s="309">
        <v>4</v>
      </c>
      <c r="B13" s="312" t="s">
        <v>221</v>
      </c>
      <c r="C13" s="520">
        <v>4864828</v>
      </c>
      <c r="D13" s="314" t="s">
        <v>12</v>
      </c>
      <c r="E13" s="313" t="s">
        <v>349</v>
      </c>
      <c r="F13" s="314">
        <v>133.333</v>
      </c>
      <c r="G13" s="621">
        <v>47</v>
      </c>
      <c r="H13" s="622">
        <v>3</v>
      </c>
      <c r="I13" s="623">
        <f>G13-H13</f>
        <v>44</v>
      </c>
      <c r="J13" s="623">
        <f>$F13*I13</f>
        <v>5866.652</v>
      </c>
      <c r="K13" s="652">
        <f>J13/1000000</f>
        <v>0.005866652</v>
      </c>
      <c r="L13" s="621">
        <v>11135</v>
      </c>
      <c r="M13" s="622">
        <v>10914</v>
      </c>
      <c r="N13" s="623">
        <f>L13-M13</f>
        <v>221</v>
      </c>
      <c r="O13" s="623">
        <f>$F13*N13</f>
        <v>29466.593</v>
      </c>
      <c r="P13" s="653">
        <f>O13/1000000</f>
        <v>0.029466593</v>
      </c>
      <c r="Q13" s="630"/>
    </row>
    <row r="14" spans="1:17" s="626" customFormat="1" ht="24" customHeight="1">
      <c r="A14" s="309">
        <v>5</v>
      </c>
      <c r="B14" s="312" t="s">
        <v>409</v>
      </c>
      <c r="C14" s="520">
        <v>4864850</v>
      </c>
      <c r="D14" s="314" t="s">
        <v>12</v>
      </c>
      <c r="E14" s="313" t="s">
        <v>349</v>
      </c>
      <c r="F14" s="314">
        <v>1000</v>
      </c>
      <c r="G14" s="621">
        <v>5337</v>
      </c>
      <c r="H14" s="622">
        <v>5327</v>
      </c>
      <c r="I14" s="623">
        <f t="shared" si="0"/>
        <v>10</v>
      </c>
      <c r="J14" s="623">
        <f t="shared" si="1"/>
        <v>10000</v>
      </c>
      <c r="K14" s="652">
        <f t="shared" si="2"/>
        <v>0.01</v>
      </c>
      <c r="L14" s="621">
        <v>11030</v>
      </c>
      <c r="M14" s="622">
        <v>11023</v>
      </c>
      <c r="N14" s="623">
        <f t="shared" si="3"/>
        <v>7</v>
      </c>
      <c r="O14" s="623">
        <f t="shared" si="4"/>
        <v>7000</v>
      </c>
      <c r="P14" s="653">
        <f t="shared" si="5"/>
        <v>0.007</v>
      </c>
      <c r="Q14" s="630"/>
    </row>
    <row r="15" spans="1:17" s="626" customFormat="1" ht="24" customHeight="1">
      <c r="A15" s="309">
        <v>6</v>
      </c>
      <c r="B15" s="312" t="s">
        <v>408</v>
      </c>
      <c r="C15" s="520">
        <v>4864900</v>
      </c>
      <c r="D15" s="314" t="s">
        <v>12</v>
      </c>
      <c r="E15" s="313" t="s">
        <v>349</v>
      </c>
      <c r="F15" s="314">
        <v>500</v>
      </c>
      <c r="G15" s="621">
        <v>12631</v>
      </c>
      <c r="H15" s="622">
        <v>12435</v>
      </c>
      <c r="I15" s="623">
        <f t="shared" si="0"/>
        <v>196</v>
      </c>
      <c r="J15" s="623">
        <f>$F15*I15</f>
        <v>98000</v>
      </c>
      <c r="K15" s="652">
        <f>J15/1000000</f>
        <v>0.098</v>
      </c>
      <c r="L15" s="621">
        <v>60605</v>
      </c>
      <c r="M15" s="622">
        <v>60601</v>
      </c>
      <c r="N15" s="623">
        <f t="shared" si="3"/>
        <v>4</v>
      </c>
      <c r="O15" s="623">
        <f>$F15*N15</f>
        <v>2000</v>
      </c>
      <c r="P15" s="653">
        <f>O15/1000000</f>
        <v>0.002</v>
      </c>
      <c r="Q15" s="630"/>
    </row>
    <row r="16" spans="1:17" ht="24" customHeight="1">
      <c r="A16" s="528" t="s">
        <v>222</v>
      </c>
      <c r="B16" s="315"/>
      <c r="C16" s="521"/>
      <c r="D16" s="316"/>
      <c r="E16" s="315"/>
      <c r="F16" s="316"/>
      <c r="G16" s="526"/>
      <c r="H16" s="525"/>
      <c r="I16" s="525"/>
      <c r="J16" s="525"/>
      <c r="K16" s="583"/>
      <c r="L16" s="526"/>
      <c r="M16" s="525"/>
      <c r="N16" s="525"/>
      <c r="O16" s="525"/>
      <c r="P16" s="594"/>
      <c r="Q16" s="173"/>
    </row>
    <row r="17" spans="1:17" s="626" customFormat="1" ht="24" customHeight="1">
      <c r="A17" s="309">
        <v>7</v>
      </c>
      <c r="B17" s="312" t="s">
        <v>239</v>
      </c>
      <c r="C17" s="520">
        <v>4864804</v>
      </c>
      <c r="D17" s="314" t="s">
        <v>12</v>
      </c>
      <c r="E17" s="313" t="s">
        <v>349</v>
      </c>
      <c r="F17" s="314">
        <v>100</v>
      </c>
      <c r="G17" s="621">
        <v>995207</v>
      </c>
      <c r="H17" s="622">
        <v>995207</v>
      </c>
      <c r="I17" s="623">
        <f>G17-H17</f>
        <v>0</v>
      </c>
      <c r="J17" s="623">
        <f t="shared" si="1"/>
        <v>0</v>
      </c>
      <c r="K17" s="652">
        <f t="shared" si="2"/>
        <v>0</v>
      </c>
      <c r="L17" s="621">
        <v>999945</v>
      </c>
      <c r="M17" s="622">
        <v>999945</v>
      </c>
      <c r="N17" s="623">
        <f>L17-M17</f>
        <v>0</v>
      </c>
      <c r="O17" s="623">
        <f t="shared" si="4"/>
        <v>0</v>
      </c>
      <c r="P17" s="653">
        <f t="shared" si="5"/>
        <v>0</v>
      </c>
      <c r="Q17" s="630"/>
    </row>
    <row r="18" spans="1:17" s="626" customFormat="1" ht="24" customHeight="1">
      <c r="A18" s="309">
        <v>8</v>
      </c>
      <c r="B18" s="312" t="s">
        <v>238</v>
      </c>
      <c r="C18" s="520">
        <v>4865163</v>
      </c>
      <c r="D18" s="314" t="s">
        <v>12</v>
      </c>
      <c r="E18" s="313" t="s">
        <v>349</v>
      </c>
      <c r="F18" s="314">
        <v>100</v>
      </c>
      <c r="G18" s="621">
        <v>996334</v>
      </c>
      <c r="H18" s="622">
        <v>996171</v>
      </c>
      <c r="I18" s="623">
        <f>G18-H18</f>
        <v>163</v>
      </c>
      <c r="J18" s="623">
        <f t="shared" si="1"/>
        <v>16300</v>
      </c>
      <c r="K18" s="652">
        <f t="shared" si="2"/>
        <v>0.0163</v>
      </c>
      <c r="L18" s="621">
        <v>135</v>
      </c>
      <c r="M18" s="622">
        <v>135</v>
      </c>
      <c r="N18" s="623">
        <f>L18-M18</f>
        <v>0</v>
      </c>
      <c r="O18" s="623">
        <f t="shared" si="4"/>
        <v>0</v>
      </c>
      <c r="P18" s="653">
        <f t="shared" si="5"/>
        <v>0</v>
      </c>
      <c r="Q18" s="630"/>
    </row>
    <row r="19" spans="1:17" ht="24" customHeight="1">
      <c r="A19" s="317"/>
      <c r="B19" s="315"/>
      <c r="C19" s="521"/>
      <c r="D19" s="316"/>
      <c r="E19" s="102"/>
      <c r="F19" s="316"/>
      <c r="G19" s="207"/>
      <c r="H19" s="74"/>
      <c r="I19" s="74"/>
      <c r="J19" s="74"/>
      <c r="K19" s="582"/>
      <c r="L19" s="207"/>
      <c r="M19" s="74"/>
      <c r="N19" s="74"/>
      <c r="O19" s="74"/>
      <c r="P19" s="593"/>
      <c r="Q19" s="173"/>
    </row>
    <row r="20" spans="1:17" ht="24" customHeight="1">
      <c r="A20" s="317"/>
      <c r="B20" s="321" t="s">
        <v>233</v>
      </c>
      <c r="C20" s="522"/>
      <c r="D20" s="316"/>
      <c r="E20" s="315"/>
      <c r="F20" s="318"/>
      <c r="G20" s="207"/>
      <c r="H20" s="74"/>
      <c r="I20" s="74"/>
      <c r="J20" s="74"/>
      <c r="K20" s="584">
        <f>SUM(K10:K18)</f>
        <v>0.143166652</v>
      </c>
      <c r="L20" s="514"/>
      <c r="M20" s="307"/>
      <c r="N20" s="307"/>
      <c r="O20" s="307"/>
      <c r="P20" s="595">
        <f>SUM(P10:P18)</f>
        <v>0.393466593</v>
      </c>
      <c r="Q20" s="173"/>
    </row>
    <row r="21" spans="1:17" ht="24" customHeight="1">
      <c r="A21" s="317"/>
      <c r="B21" s="209"/>
      <c r="C21" s="522"/>
      <c r="D21" s="316"/>
      <c r="E21" s="315"/>
      <c r="F21" s="318"/>
      <c r="G21" s="207"/>
      <c r="H21" s="74"/>
      <c r="I21" s="74"/>
      <c r="J21" s="74"/>
      <c r="K21" s="585"/>
      <c r="L21" s="207"/>
      <c r="M21" s="74"/>
      <c r="N21" s="74"/>
      <c r="O21" s="74"/>
      <c r="P21" s="596"/>
      <c r="Q21" s="173"/>
    </row>
    <row r="22" spans="1:17" ht="24" customHeight="1">
      <c r="A22" s="528" t="s">
        <v>223</v>
      </c>
      <c r="B22" s="210"/>
      <c r="C22" s="308"/>
      <c r="D22" s="318"/>
      <c r="E22" s="210"/>
      <c r="F22" s="318"/>
      <c r="G22" s="207"/>
      <c r="H22" s="74"/>
      <c r="I22" s="74"/>
      <c r="J22" s="74"/>
      <c r="K22" s="582"/>
      <c r="L22" s="207"/>
      <c r="M22" s="74"/>
      <c r="N22" s="74"/>
      <c r="O22" s="74"/>
      <c r="P22" s="593"/>
      <c r="Q22" s="173"/>
    </row>
    <row r="23" spans="1:17" ht="24" customHeight="1">
      <c r="A23" s="317"/>
      <c r="B23" s="210"/>
      <c r="C23" s="308"/>
      <c r="D23" s="318"/>
      <c r="E23" s="210"/>
      <c r="F23" s="318"/>
      <c r="G23" s="207"/>
      <c r="H23" s="74"/>
      <c r="I23" s="74"/>
      <c r="J23" s="74"/>
      <c r="K23" s="582"/>
      <c r="L23" s="207"/>
      <c r="M23" s="74"/>
      <c r="N23" s="74"/>
      <c r="O23" s="74"/>
      <c r="P23" s="593"/>
      <c r="Q23" s="173"/>
    </row>
    <row r="24" spans="1:17" s="626" customFormat="1" ht="24" customHeight="1">
      <c r="A24" s="309">
        <v>9</v>
      </c>
      <c r="B24" s="102" t="s">
        <v>224</v>
      </c>
      <c r="C24" s="520">
        <v>4865065</v>
      </c>
      <c r="D24" s="341" t="s">
        <v>12</v>
      </c>
      <c r="E24" s="313" t="s">
        <v>349</v>
      </c>
      <c r="F24" s="314">
        <v>100</v>
      </c>
      <c r="G24" s="621">
        <v>3437</v>
      </c>
      <c r="H24" s="622">
        <v>3437</v>
      </c>
      <c r="I24" s="623">
        <f aca="true" t="shared" si="6" ref="I24:I30">G24-H24</f>
        <v>0</v>
      </c>
      <c r="J24" s="623">
        <f t="shared" si="1"/>
        <v>0</v>
      </c>
      <c r="K24" s="652">
        <f t="shared" si="2"/>
        <v>0</v>
      </c>
      <c r="L24" s="621">
        <v>34364</v>
      </c>
      <c r="M24" s="622">
        <v>34364</v>
      </c>
      <c r="N24" s="623">
        <f aca="true" t="shared" si="7" ref="N24:N30">L24-M24</f>
        <v>0</v>
      </c>
      <c r="O24" s="623">
        <f t="shared" si="4"/>
        <v>0</v>
      </c>
      <c r="P24" s="653">
        <f t="shared" si="5"/>
        <v>0</v>
      </c>
      <c r="Q24" s="630"/>
    </row>
    <row r="25" spans="1:17" s="626" customFormat="1" ht="24" customHeight="1">
      <c r="A25" s="309">
        <v>10</v>
      </c>
      <c r="B25" s="102" t="s">
        <v>225</v>
      </c>
      <c r="C25" s="520">
        <v>4865066</v>
      </c>
      <c r="D25" s="341" t="s">
        <v>12</v>
      </c>
      <c r="E25" s="313" t="s">
        <v>349</v>
      </c>
      <c r="F25" s="314">
        <v>100</v>
      </c>
      <c r="G25" s="621">
        <v>54719</v>
      </c>
      <c r="H25" s="622">
        <v>54366</v>
      </c>
      <c r="I25" s="623">
        <f t="shared" si="6"/>
        <v>353</v>
      </c>
      <c r="J25" s="623">
        <f t="shared" si="1"/>
        <v>35300</v>
      </c>
      <c r="K25" s="652">
        <f t="shared" si="2"/>
        <v>0.0353</v>
      </c>
      <c r="L25" s="621">
        <v>80529</v>
      </c>
      <c r="M25" s="622">
        <v>80527</v>
      </c>
      <c r="N25" s="623">
        <f t="shared" si="7"/>
        <v>2</v>
      </c>
      <c r="O25" s="623">
        <f t="shared" si="4"/>
        <v>200</v>
      </c>
      <c r="P25" s="653">
        <f t="shared" si="5"/>
        <v>0.0002</v>
      </c>
      <c r="Q25" s="630"/>
    </row>
    <row r="26" spans="1:17" s="626" customFormat="1" ht="24" customHeight="1">
      <c r="A26" s="309">
        <v>11</v>
      </c>
      <c r="B26" s="102" t="s">
        <v>226</v>
      </c>
      <c r="C26" s="520">
        <v>4865067</v>
      </c>
      <c r="D26" s="341" t="s">
        <v>12</v>
      </c>
      <c r="E26" s="313" t="s">
        <v>349</v>
      </c>
      <c r="F26" s="314">
        <v>100</v>
      </c>
      <c r="G26" s="621">
        <v>76635</v>
      </c>
      <c r="H26" s="622">
        <v>76635</v>
      </c>
      <c r="I26" s="623">
        <f t="shared" si="6"/>
        <v>0</v>
      </c>
      <c r="J26" s="623">
        <f t="shared" si="1"/>
        <v>0</v>
      </c>
      <c r="K26" s="652">
        <f t="shared" si="2"/>
        <v>0</v>
      </c>
      <c r="L26" s="621">
        <v>13217</v>
      </c>
      <c r="M26" s="622">
        <v>13217</v>
      </c>
      <c r="N26" s="623">
        <f t="shared" si="7"/>
        <v>0</v>
      </c>
      <c r="O26" s="623">
        <f t="shared" si="4"/>
        <v>0</v>
      </c>
      <c r="P26" s="653">
        <f t="shared" si="5"/>
        <v>0</v>
      </c>
      <c r="Q26" s="630"/>
    </row>
    <row r="27" spans="1:17" s="626" customFormat="1" ht="24" customHeight="1">
      <c r="A27" s="309">
        <v>12</v>
      </c>
      <c r="B27" s="102" t="s">
        <v>227</v>
      </c>
      <c r="C27" s="520">
        <v>4865078</v>
      </c>
      <c r="D27" s="341" t="s">
        <v>12</v>
      </c>
      <c r="E27" s="313" t="s">
        <v>349</v>
      </c>
      <c r="F27" s="314">
        <v>100</v>
      </c>
      <c r="G27" s="621">
        <v>53689</v>
      </c>
      <c r="H27" s="622">
        <v>52607</v>
      </c>
      <c r="I27" s="623">
        <f t="shared" si="6"/>
        <v>1082</v>
      </c>
      <c r="J27" s="623">
        <f t="shared" si="1"/>
        <v>108200</v>
      </c>
      <c r="K27" s="652">
        <f t="shared" si="2"/>
        <v>0.1082</v>
      </c>
      <c r="L27" s="621">
        <v>82586</v>
      </c>
      <c r="M27" s="622">
        <v>82418</v>
      </c>
      <c r="N27" s="623">
        <f t="shared" si="7"/>
        <v>168</v>
      </c>
      <c r="O27" s="623">
        <f t="shared" si="4"/>
        <v>16800</v>
      </c>
      <c r="P27" s="653">
        <f t="shared" si="5"/>
        <v>0.0168</v>
      </c>
      <c r="Q27" s="630"/>
    </row>
    <row r="28" spans="1:17" s="626" customFormat="1" ht="24" customHeight="1">
      <c r="A28" s="309">
        <v>13</v>
      </c>
      <c r="B28" s="102" t="s">
        <v>227</v>
      </c>
      <c r="C28" s="729">
        <v>4865079</v>
      </c>
      <c r="D28" s="767" t="s">
        <v>12</v>
      </c>
      <c r="E28" s="313" t="s">
        <v>349</v>
      </c>
      <c r="F28" s="768">
        <v>100</v>
      </c>
      <c r="G28" s="621">
        <v>999989</v>
      </c>
      <c r="H28" s="622">
        <v>999989</v>
      </c>
      <c r="I28" s="623">
        <f t="shared" si="6"/>
        <v>0</v>
      </c>
      <c r="J28" s="623">
        <f t="shared" si="1"/>
        <v>0</v>
      </c>
      <c r="K28" s="652">
        <f t="shared" si="2"/>
        <v>0</v>
      </c>
      <c r="L28" s="621">
        <v>20273</v>
      </c>
      <c r="M28" s="622">
        <v>20273</v>
      </c>
      <c r="N28" s="623">
        <f t="shared" si="7"/>
        <v>0</v>
      </c>
      <c r="O28" s="623">
        <f t="shared" si="4"/>
        <v>0</v>
      </c>
      <c r="P28" s="653">
        <f t="shared" si="5"/>
        <v>0</v>
      </c>
      <c r="Q28" s="630"/>
    </row>
    <row r="29" spans="1:17" s="626" customFormat="1" ht="24" customHeight="1">
      <c r="A29" s="309">
        <v>14</v>
      </c>
      <c r="B29" s="102" t="s">
        <v>228</v>
      </c>
      <c r="C29" s="520">
        <v>4902552</v>
      </c>
      <c r="D29" s="341" t="s">
        <v>12</v>
      </c>
      <c r="E29" s="313" t="s">
        <v>349</v>
      </c>
      <c r="F29" s="662">
        <v>75</v>
      </c>
      <c r="G29" s="621">
        <v>415</v>
      </c>
      <c r="H29" s="622">
        <v>13</v>
      </c>
      <c r="I29" s="623">
        <f>G29-H29</f>
        <v>402</v>
      </c>
      <c r="J29" s="623">
        <f>$F29*I29</f>
        <v>30150</v>
      </c>
      <c r="K29" s="652">
        <f>J29/1000000</f>
        <v>0.03015</v>
      </c>
      <c r="L29" s="621">
        <v>136</v>
      </c>
      <c r="M29" s="622">
        <v>70</v>
      </c>
      <c r="N29" s="623">
        <f>L29-M29</f>
        <v>66</v>
      </c>
      <c r="O29" s="623">
        <f>$F29*N29</f>
        <v>4950</v>
      </c>
      <c r="P29" s="653">
        <f>O29/1000000</f>
        <v>0.00495</v>
      </c>
      <c r="Q29" s="630"/>
    </row>
    <row r="30" spans="1:17" s="626" customFormat="1" ht="24" customHeight="1">
      <c r="A30" s="309">
        <v>15</v>
      </c>
      <c r="B30" s="102" t="s">
        <v>228</v>
      </c>
      <c r="C30" s="520">
        <v>4865075</v>
      </c>
      <c r="D30" s="341" t="s">
        <v>12</v>
      </c>
      <c r="E30" s="313" t="s">
        <v>349</v>
      </c>
      <c r="F30" s="314">
        <v>100</v>
      </c>
      <c r="G30" s="621">
        <v>9406</v>
      </c>
      <c r="H30" s="622">
        <v>9406</v>
      </c>
      <c r="I30" s="623">
        <f t="shared" si="6"/>
        <v>0</v>
      </c>
      <c r="J30" s="623">
        <f t="shared" si="1"/>
        <v>0</v>
      </c>
      <c r="K30" s="652">
        <f t="shared" si="2"/>
        <v>0</v>
      </c>
      <c r="L30" s="621">
        <v>3167</v>
      </c>
      <c r="M30" s="622">
        <v>3147</v>
      </c>
      <c r="N30" s="623">
        <f t="shared" si="7"/>
        <v>20</v>
      </c>
      <c r="O30" s="623">
        <f t="shared" si="4"/>
        <v>2000</v>
      </c>
      <c r="P30" s="653">
        <f t="shared" si="5"/>
        <v>0.002</v>
      </c>
      <c r="Q30" s="647"/>
    </row>
    <row r="31" spans="1:17" ht="24" customHeight="1">
      <c r="A31" s="528" t="s">
        <v>229</v>
      </c>
      <c r="B31" s="209"/>
      <c r="C31" s="523"/>
      <c r="D31" s="209"/>
      <c r="E31" s="210"/>
      <c r="F31" s="316"/>
      <c r="G31" s="526"/>
      <c r="H31" s="525"/>
      <c r="I31" s="525"/>
      <c r="J31" s="525"/>
      <c r="K31" s="586">
        <f>SUM(K24:K29)</f>
        <v>0.17365000000000003</v>
      </c>
      <c r="L31" s="526"/>
      <c r="M31" s="525"/>
      <c r="N31" s="525"/>
      <c r="O31" s="525"/>
      <c r="P31" s="597">
        <f>SUM(P24:P29)</f>
        <v>0.021949999999999997</v>
      </c>
      <c r="Q31" s="173"/>
    </row>
    <row r="32" spans="1:17" ht="24" customHeight="1">
      <c r="A32" s="531" t="s">
        <v>235</v>
      </c>
      <c r="B32" s="209"/>
      <c r="C32" s="523"/>
      <c r="D32" s="209"/>
      <c r="E32" s="210"/>
      <c r="F32" s="316"/>
      <c r="G32" s="526"/>
      <c r="H32" s="525"/>
      <c r="I32" s="525"/>
      <c r="J32" s="525"/>
      <c r="K32" s="586"/>
      <c r="L32" s="526"/>
      <c r="M32" s="525"/>
      <c r="N32" s="525"/>
      <c r="O32" s="525"/>
      <c r="P32" s="597"/>
      <c r="Q32" s="173"/>
    </row>
    <row r="33" spans="1:17" ht="24" customHeight="1">
      <c r="A33" s="310" t="s">
        <v>230</v>
      </c>
      <c r="B33" s="210"/>
      <c r="C33" s="524"/>
      <c r="D33" s="210"/>
      <c r="E33" s="210"/>
      <c r="F33" s="318"/>
      <c r="G33" s="526"/>
      <c r="H33" s="525"/>
      <c r="I33" s="525"/>
      <c r="J33" s="525"/>
      <c r="K33" s="583"/>
      <c r="L33" s="526"/>
      <c r="M33" s="525"/>
      <c r="N33" s="525"/>
      <c r="O33" s="525"/>
      <c r="P33" s="594"/>
      <c r="Q33" s="173"/>
    </row>
    <row r="34" spans="1:17" s="626" customFormat="1" ht="24" customHeight="1">
      <c r="A34" s="309">
        <v>16</v>
      </c>
      <c r="B34" s="769" t="s">
        <v>231</v>
      </c>
      <c r="C34" s="770">
        <v>4902545</v>
      </c>
      <c r="D34" s="314" t="s">
        <v>12</v>
      </c>
      <c r="E34" s="313" t="s">
        <v>349</v>
      </c>
      <c r="F34" s="314">
        <v>50</v>
      </c>
      <c r="G34" s="621">
        <v>0</v>
      </c>
      <c r="H34" s="622">
        <v>0</v>
      </c>
      <c r="I34" s="623">
        <f>G34-H34</f>
        <v>0</v>
      </c>
      <c r="J34" s="623">
        <f t="shared" si="1"/>
        <v>0</v>
      </c>
      <c r="K34" s="652">
        <f t="shared" si="2"/>
        <v>0</v>
      </c>
      <c r="L34" s="621">
        <v>0</v>
      </c>
      <c r="M34" s="622">
        <v>0</v>
      </c>
      <c r="N34" s="623">
        <f>L34-M34</f>
        <v>0</v>
      </c>
      <c r="O34" s="623">
        <f t="shared" si="4"/>
        <v>0</v>
      </c>
      <c r="P34" s="653">
        <f t="shared" si="5"/>
        <v>0</v>
      </c>
      <c r="Q34" s="630"/>
    </row>
    <row r="35" spans="1:17" ht="24" customHeight="1">
      <c r="A35" s="528" t="s">
        <v>232</v>
      </c>
      <c r="B35" s="209"/>
      <c r="C35" s="319"/>
      <c r="D35" s="320"/>
      <c r="E35" s="102"/>
      <c r="F35" s="316"/>
      <c r="G35" s="121"/>
      <c r="H35" s="74"/>
      <c r="I35" s="74"/>
      <c r="J35" s="74"/>
      <c r="K35" s="584">
        <f>SUM(K34)</f>
        <v>0</v>
      </c>
      <c r="L35" s="207"/>
      <c r="M35" s="74"/>
      <c r="N35" s="74"/>
      <c r="O35" s="74"/>
      <c r="P35" s="595">
        <f>SUM(P34)</f>
        <v>0</v>
      </c>
      <c r="Q35" s="173"/>
    </row>
    <row r="36" spans="1:17" ht="19.5" customHeight="1" thickBot="1">
      <c r="A36" s="78"/>
      <c r="B36" s="79"/>
      <c r="C36" s="80"/>
      <c r="D36" s="81"/>
      <c r="E36" s="82"/>
      <c r="F36" s="82"/>
      <c r="G36" s="83"/>
      <c r="H36" s="84"/>
      <c r="I36" s="84"/>
      <c r="J36" s="84"/>
      <c r="K36" s="587"/>
      <c r="L36" s="480"/>
      <c r="M36" s="84"/>
      <c r="N36" s="84"/>
      <c r="O36" s="84"/>
      <c r="P36" s="598"/>
      <c r="Q36" s="174"/>
    </row>
    <row r="37" spans="1:16" ht="13.5" thickTop="1">
      <c r="A37" s="77"/>
      <c r="B37" s="90"/>
      <c r="C37" s="69"/>
      <c r="D37" s="71"/>
      <c r="E37" s="70"/>
      <c r="F37" s="70"/>
      <c r="G37" s="91"/>
      <c r="H37" s="73"/>
      <c r="I37" s="74"/>
      <c r="J37" s="74"/>
      <c r="K37" s="582"/>
      <c r="L37" s="73"/>
      <c r="M37" s="73"/>
      <c r="N37" s="74"/>
      <c r="O37" s="74"/>
      <c r="P37" s="599"/>
    </row>
    <row r="38" spans="1:16" ht="12.75">
      <c r="A38" s="77"/>
      <c r="B38" s="90"/>
      <c r="C38" s="69"/>
      <c r="D38" s="71"/>
      <c r="E38" s="70"/>
      <c r="F38" s="70"/>
      <c r="G38" s="91"/>
      <c r="H38" s="73"/>
      <c r="I38" s="74"/>
      <c r="J38" s="74"/>
      <c r="K38" s="582"/>
      <c r="L38" s="73"/>
      <c r="M38" s="73"/>
      <c r="N38" s="74"/>
      <c r="O38" s="74"/>
      <c r="P38" s="599"/>
    </row>
    <row r="39" spans="1:16" ht="12.75">
      <c r="A39" s="73"/>
      <c r="B39" s="85"/>
      <c r="C39" s="85"/>
      <c r="D39" s="85"/>
      <c r="E39" s="85"/>
      <c r="F39" s="85"/>
      <c r="G39" s="85"/>
      <c r="H39" s="85"/>
      <c r="I39" s="85"/>
      <c r="J39" s="85"/>
      <c r="K39" s="588"/>
      <c r="L39" s="85"/>
      <c r="M39" s="85"/>
      <c r="N39" s="85"/>
      <c r="O39" s="85"/>
      <c r="P39" s="600"/>
    </row>
    <row r="40" spans="1:16" ht="20.25">
      <c r="A40" s="192"/>
      <c r="B40" s="321" t="s">
        <v>229</v>
      </c>
      <c r="C40" s="322"/>
      <c r="D40" s="322"/>
      <c r="E40" s="322"/>
      <c r="F40" s="322"/>
      <c r="G40" s="322"/>
      <c r="H40" s="322"/>
      <c r="I40" s="322"/>
      <c r="J40" s="322"/>
      <c r="K40" s="584">
        <f>K31-K35</f>
        <v>0.17365000000000003</v>
      </c>
      <c r="L40" s="208"/>
      <c r="M40" s="208"/>
      <c r="N40" s="208"/>
      <c r="O40" s="208"/>
      <c r="P40" s="601">
        <f>P31-P35</f>
        <v>0.021949999999999997</v>
      </c>
    </row>
    <row r="41" spans="1:16" ht="20.25">
      <c r="A41" s="152"/>
      <c r="B41" s="321" t="s">
        <v>233</v>
      </c>
      <c r="C41" s="308"/>
      <c r="D41" s="308"/>
      <c r="E41" s="308"/>
      <c r="F41" s="308"/>
      <c r="G41" s="308"/>
      <c r="H41" s="308"/>
      <c r="I41" s="308"/>
      <c r="J41" s="308"/>
      <c r="K41" s="584">
        <f>K20</f>
        <v>0.143166652</v>
      </c>
      <c r="L41" s="208"/>
      <c r="M41" s="208"/>
      <c r="N41" s="208"/>
      <c r="O41" s="208"/>
      <c r="P41" s="601">
        <f>P20</f>
        <v>0.393466593</v>
      </c>
    </row>
    <row r="42" spans="1:16" ht="18">
      <c r="A42" s="152"/>
      <c r="B42" s="210"/>
      <c r="C42" s="88"/>
      <c r="D42" s="88"/>
      <c r="E42" s="88"/>
      <c r="F42" s="88"/>
      <c r="G42" s="88"/>
      <c r="H42" s="88"/>
      <c r="I42" s="88"/>
      <c r="J42" s="88"/>
      <c r="K42" s="589"/>
      <c r="L42" s="56"/>
      <c r="M42" s="56"/>
      <c r="N42" s="56"/>
      <c r="O42" s="56"/>
      <c r="P42" s="602"/>
    </row>
    <row r="43" spans="1:16" ht="3" customHeight="1">
      <c r="A43" s="152"/>
      <c r="B43" s="210"/>
      <c r="C43" s="88"/>
      <c r="D43" s="88"/>
      <c r="E43" s="88"/>
      <c r="F43" s="88"/>
      <c r="G43" s="88"/>
      <c r="H43" s="88"/>
      <c r="I43" s="88"/>
      <c r="J43" s="88"/>
      <c r="K43" s="589"/>
      <c r="L43" s="56"/>
      <c r="M43" s="56"/>
      <c r="N43" s="56"/>
      <c r="O43" s="56"/>
      <c r="P43" s="602"/>
    </row>
    <row r="44" spans="1:16" ht="23.25">
      <c r="A44" s="152"/>
      <c r="B44" s="323" t="s">
        <v>236</v>
      </c>
      <c r="C44" s="324"/>
      <c r="D44" s="325"/>
      <c r="E44" s="325"/>
      <c r="F44" s="325"/>
      <c r="G44" s="325"/>
      <c r="H44" s="325"/>
      <c r="I44" s="325"/>
      <c r="J44" s="325"/>
      <c r="K44" s="590">
        <f>SUM(K40:K43)</f>
        <v>0.31681665200000003</v>
      </c>
      <c r="L44" s="326"/>
      <c r="M44" s="326"/>
      <c r="N44" s="326"/>
      <c r="O44" s="326"/>
      <c r="P44" s="603">
        <f>SUM(P40:P43)</f>
        <v>0.415416593</v>
      </c>
    </row>
    <row r="45" ht="12.75">
      <c r="K45" s="591"/>
    </row>
    <row r="46" ht="13.5" thickBot="1">
      <c r="K46" s="591"/>
    </row>
    <row r="47" spans="1:17" ht="12.75">
      <c r="A47" s="257"/>
      <c r="B47" s="258"/>
      <c r="C47" s="258"/>
      <c r="D47" s="258"/>
      <c r="E47" s="258"/>
      <c r="F47" s="258"/>
      <c r="G47" s="258"/>
      <c r="H47" s="52"/>
      <c r="I47" s="52"/>
      <c r="J47" s="52"/>
      <c r="K47" s="52"/>
      <c r="L47" s="52"/>
      <c r="M47" s="52"/>
      <c r="N47" s="52"/>
      <c r="O47" s="52"/>
      <c r="P47" s="52"/>
      <c r="Q47" s="53"/>
    </row>
    <row r="48" spans="1:17" ht="23.25">
      <c r="A48" s="265" t="s">
        <v>330</v>
      </c>
      <c r="B48" s="249"/>
      <c r="C48" s="249"/>
      <c r="D48" s="249"/>
      <c r="E48" s="249"/>
      <c r="F48" s="249"/>
      <c r="G48" s="249"/>
      <c r="H48" s="19"/>
      <c r="I48" s="19"/>
      <c r="J48" s="19"/>
      <c r="K48" s="19"/>
      <c r="L48" s="19"/>
      <c r="M48" s="19"/>
      <c r="N48" s="19"/>
      <c r="O48" s="19"/>
      <c r="P48" s="19"/>
      <c r="Q48" s="54"/>
    </row>
    <row r="49" spans="1:17" ht="12.75">
      <c r="A49" s="259"/>
      <c r="B49" s="249"/>
      <c r="C49" s="249"/>
      <c r="D49" s="249"/>
      <c r="E49" s="249"/>
      <c r="F49" s="249"/>
      <c r="G49" s="249"/>
      <c r="H49" s="19"/>
      <c r="I49" s="19"/>
      <c r="J49" s="19"/>
      <c r="K49" s="19"/>
      <c r="L49" s="19"/>
      <c r="M49" s="19"/>
      <c r="N49" s="19"/>
      <c r="O49" s="19"/>
      <c r="P49" s="19"/>
      <c r="Q49" s="54"/>
    </row>
    <row r="50" spans="1:17" ht="18">
      <c r="A50" s="260"/>
      <c r="B50" s="261"/>
      <c r="C50" s="261"/>
      <c r="D50" s="261"/>
      <c r="E50" s="261"/>
      <c r="F50" s="261"/>
      <c r="G50" s="261"/>
      <c r="H50" s="19"/>
      <c r="I50" s="19"/>
      <c r="J50" s="271"/>
      <c r="K50" s="518" t="s">
        <v>342</v>
      </c>
      <c r="L50" s="19"/>
      <c r="M50" s="19"/>
      <c r="N50" s="19"/>
      <c r="O50" s="19"/>
      <c r="P50" s="519" t="s">
        <v>343</v>
      </c>
      <c r="Q50" s="54"/>
    </row>
    <row r="51" spans="1:17" ht="12.75">
      <c r="A51" s="262"/>
      <c r="B51" s="152"/>
      <c r="C51" s="152"/>
      <c r="D51" s="152"/>
      <c r="E51" s="152"/>
      <c r="F51" s="152"/>
      <c r="G51" s="152"/>
      <c r="H51" s="19"/>
      <c r="I51" s="19"/>
      <c r="J51" s="19"/>
      <c r="K51" s="19"/>
      <c r="L51" s="19"/>
      <c r="M51" s="19"/>
      <c r="N51" s="19"/>
      <c r="O51" s="19"/>
      <c r="P51" s="19"/>
      <c r="Q51" s="54"/>
    </row>
    <row r="52" spans="1:17" ht="12.75">
      <c r="A52" s="262"/>
      <c r="B52" s="152"/>
      <c r="C52" s="152"/>
      <c r="D52" s="152"/>
      <c r="E52" s="152"/>
      <c r="F52" s="152"/>
      <c r="G52" s="152"/>
      <c r="H52" s="19"/>
      <c r="I52" s="19"/>
      <c r="J52" s="19"/>
      <c r="K52" s="19"/>
      <c r="L52" s="19"/>
      <c r="M52" s="19"/>
      <c r="N52" s="19"/>
      <c r="O52" s="19"/>
      <c r="P52" s="19"/>
      <c r="Q52" s="54"/>
    </row>
    <row r="53" spans="1:17" ht="23.25">
      <c r="A53" s="265" t="s">
        <v>333</v>
      </c>
      <c r="B53" s="250"/>
      <c r="C53" s="250"/>
      <c r="D53" s="251"/>
      <c r="E53" s="251"/>
      <c r="F53" s="252"/>
      <c r="G53" s="251"/>
      <c r="H53" s="19"/>
      <c r="I53" s="19"/>
      <c r="J53" s="19"/>
      <c r="K53" s="538">
        <f>K44</f>
        <v>0.31681665200000003</v>
      </c>
      <c r="L53" s="261" t="s">
        <v>331</v>
      </c>
      <c r="M53" s="19"/>
      <c r="N53" s="19"/>
      <c r="O53" s="19"/>
      <c r="P53" s="538">
        <f>P44</f>
        <v>0.415416593</v>
      </c>
      <c r="Q53" s="328" t="s">
        <v>331</v>
      </c>
    </row>
    <row r="54" spans="1:17" ht="23.25">
      <c r="A54" s="516"/>
      <c r="B54" s="253"/>
      <c r="C54" s="253"/>
      <c r="D54" s="249"/>
      <c r="E54" s="249"/>
      <c r="F54" s="254"/>
      <c r="G54" s="249"/>
      <c r="H54" s="19"/>
      <c r="I54" s="19"/>
      <c r="J54" s="19"/>
      <c r="K54" s="326"/>
      <c r="L54" s="276"/>
      <c r="M54" s="19"/>
      <c r="N54" s="19"/>
      <c r="O54" s="19"/>
      <c r="P54" s="326"/>
      <c r="Q54" s="329"/>
    </row>
    <row r="55" spans="1:17" ht="23.25">
      <c r="A55" s="517" t="s">
        <v>332</v>
      </c>
      <c r="B55" s="255"/>
      <c r="C55" s="48"/>
      <c r="D55" s="249"/>
      <c r="E55" s="249"/>
      <c r="F55" s="256"/>
      <c r="G55" s="251"/>
      <c r="H55" s="19"/>
      <c r="I55" s="19"/>
      <c r="J55" s="19"/>
      <c r="K55" s="538">
        <f>'STEPPED UP GENCO'!K46</f>
        <v>0.010990541099999999</v>
      </c>
      <c r="L55" s="261" t="s">
        <v>331</v>
      </c>
      <c r="M55" s="19"/>
      <c r="N55" s="19"/>
      <c r="O55" s="19"/>
      <c r="P55" s="538">
        <f>'STEPPED UP GENCO'!P46</f>
        <v>-0.060197817375000004</v>
      </c>
      <c r="Q55" s="328" t="s">
        <v>331</v>
      </c>
    </row>
    <row r="56" spans="1:17" ht="6.75" customHeight="1">
      <c r="A56" s="263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54"/>
    </row>
    <row r="57" spans="1:17" ht="6.75" customHeight="1">
      <c r="A57" s="263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54"/>
    </row>
    <row r="58" spans="1:17" ht="6.75" customHeight="1">
      <c r="A58" s="263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54"/>
    </row>
    <row r="59" spans="1:17" ht="26.25" customHeight="1">
      <c r="A59" s="263"/>
      <c r="B59" s="19"/>
      <c r="C59" s="19"/>
      <c r="D59" s="19"/>
      <c r="E59" s="19"/>
      <c r="F59" s="19"/>
      <c r="G59" s="19"/>
      <c r="H59" s="250"/>
      <c r="I59" s="250"/>
      <c r="J59" s="532" t="s">
        <v>334</v>
      </c>
      <c r="K59" s="538">
        <f>SUM(K53:K58)</f>
        <v>0.3278071931</v>
      </c>
      <c r="L59" s="277" t="s">
        <v>331</v>
      </c>
      <c r="M59" s="327"/>
      <c r="N59" s="327"/>
      <c r="O59" s="327"/>
      <c r="P59" s="538">
        <f>SUM(P53:P58)</f>
        <v>0.355218775625</v>
      </c>
      <c r="Q59" s="277" t="s">
        <v>331</v>
      </c>
    </row>
    <row r="60" spans="1:17" ht="3" customHeight="1" thickBot="1">
      <c r="A60" s="26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179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zoomScale="55" zoomScaleNormal="85" zoomScaleSheetLayoutView="55" zoomScalePageLayoutView="0" workbookViewId="0" topLeftCell="A13">
      <selection activeCell="A11" sqref="A11:IV11"/>
    </sheetView>
  </sheetViews>
  <sheetFormatPr defaultColWidth="9.140625" defaultRowHeight="12.75"/>
  <cols>
    <col min="1" max="1" width="5.140625" style="0" customWidth="1"/>
    <col min="2" max="2" width="36.8515625" style="0" customWidth="1"/>
    <col min="3" max="3" width="14.8515625" style="0" bestFit="1" customWidth="1"/>
    <col min="4" max="4" width="9.8515625" style="0" customWidth="1"/>
    <col min="5" max="5" width="16.8515625" style="0" customWidth="1"/>
    <col min="6" max="6" width="11.421875" style="0" customWidth="1"/>
    <col min="7" max="7" width="13.421875" style="0" customWidth="1"/>
    <col min="8" max="8" width="13.8515625" style="0" customWidth="1"/>
    <col min="9" max="9" width="11.00390625" style="0" customWidth="1"/>
    <col min="10" max="10" width="11.28125" style="0" customWidth="1"/>
    <col min="11" max="11" width="15.28125" style="0" customWidth="1"/>
    <col min="12" max="12" width="14.00390625" style="0" customWidth="1"/>
    <col min="13" max="13" width="13.00390625" style="0" customWidth="1"/>
    <col min="14" max="14" width="11.140625" style="0" customWidth="1"/>
    <col min="15" max="15" width="13.00390625" style="0" customWidth="1"/>
    <col min="16" max="16" width="14.7109375" style="0" customWidth="1"/>
    <col min="17" max="17" width="20.00390625" style="0" customWidth="1"/>
  </cols>
  <sheetData>
    <row r="1" ht="26.25">
      <c r="A1" s="1" t="s">
        <v>240</v>
      </c>
    </row>
    <row r="2" spans="1:17" ht="16.5" customHeight="1">
      <c r="A2" s="359" t="s">
        <v>241</v>
      </c>
      <c r="P2" s="473" t="str">
        <f>NDPL!Q1</f>
        <v>November-2015</v>
      </c>
      <c r="Q2" s="512"/>
    </row>
    <row r="3" spans="1:8" ht="23.25">
      <c r="A3" s="211" t="s">
        <v>288</v>
      </c>
      <c r="H3" s="4"/>
    </row>
    <row r="4" spans="1:16" ht="24" thickBot="1">
      <c r="A4" s="3"/>
      <c r="G4" s="19"/>
      <c r="H4" s="19"/>
      <c r="I4" s="51" t="s">
        <v>400</v>
      </c>
      <c r="J4" s="19"/>
      <c r="K4" s="19"/>
      <c r="L4" s="19"/>
      <c r="M4" s="19"/>
      <c r="N4" s="51" t="s">
        <v>401</v>
      </c>
      <c r="O4" s="19"/>
      <c r="P4" s="19"/>
    </row>
    <row r="5" spans="1:17" ht="43.5" customHeight="1" thickBot="1" thickTop="1">
      <c r="A5" s="94" t="s">
        <v>8</v>
      </c>
      <c r="B5" s="35" t="s">
        <v>9</v>
      </c>
      <c r="C5" s="36" t="s">
        <v>1</v>
      </c>
      <c r="D5" s="36" t="s">
        <v>2</v>
      </c>
      <c r="E5" s="36" t="s">
        <v>3</v>
      </c>
      <c r="F5" s="36" t="s">
        <v>10</v>
      </c>
      <c r="G5" s="38" t="str">
        <f>NDPL!G5</f>
        <v>FINAL READING 01/12/2015</v>
      </c>
      <c r="H5" s="36" t="str">
        <f>NDPL!H5</f>
        <v>INTIAL READING 01/11/2015</v>
      </c>
      <c r="I5" s="36" t="s">
        <v>4</v>
      </c>
      <c r="J5" s="36" t="s">
        <v>5</v>
      </c>
      <c r="K5" s="37" t="s">
        <v>6</v>
      </c>
      <c r="L5" s="38" t="str">
        <f>NDPL!G5</f>
        <v>FINAL READING 01/12/2015</v>
      </c>
      <c r="M5" s="36" t="str">
        <f>NDPL!H5</f>
        <v>INTIAL READING 01/11/2015</v>
      </c>
      <c r="N5" s="36" t="s">
        <v>4</v>
      </c>
      <c r="O5" s="36" t="s">
        <v>5</v>
      </c>
      <c r="P5" s="37" t="s">
        <v>6</v>
      </c>
      <c r="Q5" s="37" t="s">
        <v>312</v>
      </c>
    </row>
    <row r="6" ht="14.25" thickBot="1" thickTop="1"/>
    <row r="7" spans="1:17" ht="19.5" customHeight="1" thickTop="1">
      <c r="A7" s="342"/>
      <c r="B7" s="343" t="s">
        <v>255</v>
      </c>
      <c r="C7" s="344"/>
      <c r="D7" s="344"/>
      <c r="E7" s="344"/>
      <c r="F7" s="345"/>
      <c r="G7" s="111"/>
      <c r="H7" s="105"/>
      <c r="I7" s="105"/>
      <c r="J7" s="105"/>
      <c r="K7" s="108"/>
      <c r="L7" s="113"/>
      <c r="M7" s="25"/>
      <c r="N7" s="25"/>
      <c r="O7" s="25"/>
      <c r="P7" s="33"/>
      <c r="Q7" s="172"/>
    </row>
    <row r="8" spans="1:17" ht="19.5" customHeight="1">
      <c r="A8" s="309"/>
      <c r="B8" s="346" t="s">
        <v>256</v>
      </c>
      <c r="C8" s="347"/>
      <c r="D8" s="347"/>
      <c r="E8" s="347"/>
      <c r="F8" s="348"/>
      <c r="G8" s="41"/>
      <c r="H8" s="47"/>
      <c r="I8" s="47"/>
      <c r="J8" s="47"/>
      <c r="K8" s="45"/>
      <c r="L8" s="114"/>
      <c r="M8" s="19"/>
      <c r="N8" s="19"/>
      <c r="O8" s="19"/>
      <c r="P8" s="115"/>
      <c r="Q8" s="173"/>
    </row>
    <row r="9" spans="1:17" s="626" customFormat="1" ht="19.5" customHeight="1">
      <c r="A9" s="309">
        <v>1</v>
      </c>
      <c r="B9" s="349" t="s">
        <v>257</v>
      </c>
      <c r="C9" s="347">
        <v>4864817</v>
      </c>
      <c r="D9" s="333" t="s">
        <v>12</v>
      </c>
      <c r="E9" s="110" t="s">
        <v>349</v>
      </c>
      <c r="F9" s="348">
        <v>100</v>
      </c>
      <c r="G9" s="621">
        <v>3099</v>
      </c>
      <c r="H9" s="347">
        <v>11466</v>
      </c>
      <c r="I9" s="625">
        <f>G9-H9</f>
        <v>-8367</v>
      </c>
      <c r="J9" s="625">
        <f>$F9*I9</f>
        <v>-836700</v>
      </c>
      <c r="K9" s="728">
        <f>J9/1000000</f>
        <v>-0.8367</v>
      </c>
      <c r="L9" s="621">
        <v>1</v>
      </c>
      <c r="M9" s="347">
        <v>2403</v>
      </c>
      <c r="N9" s="625">
        <f>L9-M9</f>
        <v>-2402</v>
      </c>
      <c r="O9" s="625">
        <f>$F9*N9</f>
        <v>-240200</v>
      </c>
      <c r="P9" s="728">
        <f>O9/1000000</f>
        <v>-0.2402</v>
      </c>
      <c r="Q9" s="648"/>
    </row>
    <row r="10" spans="1:17" s="626" customFormat="1" ht="19.5" customHeight="1">
      <c r="A10" s="309">
        <v>2</v>
      </c>
      <c r="B10" s="349" t="s">
        <v>258</v>
      </c>
      <c r="C10" s="347">
        <v>4864794</v>
      </c>
      <c r="D10" s="333" t="s">
        <v>12</v>
      </c>
      <c r="E10" s="110" t="s">
        <v>349</v>
      </c>
      <c r="F10" s="348">
        <v>1000</v>
      </c>
      <c r="G10" s="621">
        <v>3099</v>
      </c>
      <c r="H10" s="622">
        <v>355</v>
      </c>
      <c r="I10" s="625">
        <f>G10-H10</f>
        <v>2744</v>
      </c>
      <c r="J10" s="625">
        <f>$F10*I10</f>
        <v>2744000</v>
      </c>
      <c r="K10" s="728">
        <f>J10/1000000</f>
        <v>2.744</v>
      </c>
      <c r="L10" s="621">
        <v>1</v>
      </c>
      <c r="M10" s="622">
        <v>0</v>
      </c>
      <c r="N10" s="625">
        <f>L10-M10</f>
        <v>1</v>
      </c>
      <c r="O10" s="625">
        <f>$F10*N10</f>
        <v>1000</v>
      </c>
      <c r="P10" s="728">
        <f>O10/1000000</f>
        <v>0.001</v>
      </c>
      <c r="Q10" s="630"/>
    </row>
    <row r="11" spans="1:17" s="626" customFormat="1" ht="19.5" customHeight="1">
      <c r="A11" s="309">
        <v>3</v>
      </c>
      <c r="B11" s="349" t="s">
        <v>259</v>
      </c>
      <c r="C11" s="347">
        <v>4864821</v>
      </c>
      <c r="D11" s="333" t="s">
        <v>12</v>
      </c>
      <c r="E11" s="110" t="s">
        <v>349</v>
      </c>
      <c r="F11" s="348">
        <v>100</v>
      </c>
      <c r="G11" s="621">
        <v>999584</v>
      </c>
      <c r="H11" s="622">
        <v>999982</v>
      </c>
      <c r="I11" s="625">
        <f>G11-H11</f>
        <v>-398</v>
      </c>
      <c r="J11" s="625">
        <f>$F11*I11</f>
        <v>-39800</v>
      </c>
      <c r="K11" s="728">
        <f>J11/1000000</f>
        <v>-0.0398</v>
      </c>
      <c r="L11" s="621">
        <v>999854</v>
      </c>
      <c r="M11" s="622">
        <v>999643</v>
      </c>
      <c r="N11" s="625">
        <f>L11-M11</f>
        <v>211</v>
      </c>
      <c r="O11" s="625">
        <f>$F11*N11</f>
        <v>21100</v>
      </c>
      <c r="P11" s="728">
        <f>O11/1000000</f>
        <v>0.0211</v>
      </c>
      <c r="Q11" s="648" t="s">
        <v>449</v>
      </c>
    </row>
    <row r="12" spans="1:17" s="626" customFormat="1" ht="19.5" customHeight="1">
      <c r="A12" s="309">
        <v>4</v>
      </c>
      <c r="B12" s="349" t="s">
        <v>260</v>
      </c>
      <c r="C12" s="347">
        <v>4864842</v>
      </c>
      <c r="D12" s="333" t="s">
        <v>12</v>
      </c>
      <c r="E12" s="110" t="s">
        <v>349</v>
      </c>
      <c r="F12" s="740">
        <v>937.5</v>
      </c>
      <c r="G12" s="621">
        <v>40433</v>
      </c>
      <c r="H12" s="622">
        <v>40803</v>
      </c>
      <c r="I12" s="625">
        <f>G12-H12</f>
        <v>-370</v>
      </c>
      <c r="J12" s="625">
        <f>$F12*I12</f>
        <v>-346875</v>
      </c>
      <c r="K12" s="728">
        <f>J12/1000000</f>
        <v>-0.346875</v>
      </c>
      <c r="L12" s="621">
        <v>19105</v>
      </c>
      <c r="M12" s="622">
        <v>19105</v>
      </c>
      <c r="N12" s="625">
        <f>L12-M12</f>
        <v>0</v>
      </c>
      <c r="O12" s="625">
        <f>$F12*N12</f>
        <v>0</v>
      </c>
      <c r="P12" s="728">
        <f>O12/1000000</f>
        <v>0</v>
      </c>
      <c r="Q12" s="647"/>
    </row>
    <row r="13" spans="1:17" s="626" customFormat="1" ht="19.5" customHeight="1">
      <c r="A13" s="309"/>
      <c r="B13" s="346" t="s">
        <v>261</v>
      </c>
      <c r="C13" s="347"/>
      <c r="D13" s="333"/>
      <c r="E13" s="98"/>
      <c r="F13" s="348"/>
      <c r="G13" s="311"/>
      <c r="H13" s="339"/>
      <c r="I13" s="339"/>
      <c r="J13" s="339"/>
      <c r="K13" s="354"/>
      <c r="L13" s="360"/>
      <c r="M13" s="339"/>
      <c r="N13" s="339"/>
      <c r="O13" s="339"/>
      <c r="P13" s="741"/>
      <c r="Q13" s="630"/>
    </row>
    <row r="14" spans="1:17" s="626" customFormat="1" ht="19.5" customHeight="1">
      <c r="A14" s="309"/>
      <c r="B14" s="346"/>
      <c r="C14" s="347"/>
      <c r="D14" s="333"/>
      <c r="E14" s="98"/>
      <c r="F14" s="348"/>
      <c r="G14" s="311"/>
      <c r="H14" s="339"/>
      <c r="I14" s="339"/>
      <c r="J14" s="339"/>
      <c r="K14" s="354"/>
      <c r="L14" s="360"/>
      <c r="M14" s="339"/>
      <c r="N14" s="339"/>
      <c r="O14" s="339"/>
      <c r="P14" s="741"/>
      <c r="Q14" s="630"/>
    </row>
    <row r="15" spans="1:17" s="626" customFormat="1" ht="19.5" customHeight="1">
      <c r="A15" s="309">
        <v>5</v>
      </c>
      <c r="B15" s="349" t="s">
        <v>262</v>
      </c>
      <c r="C15" s="347">
        <v>4864880</v>
      </c>
      <c r="D15" s="333" t="s">
        <v>12</v>
      </c>
      <c r="E15" s="110" t="s">
        <v>349</v>
      </c>
      <c r="F15" s="348">
        <v>-500</v>
      </c>
      <c r="G15" s="621">
        <v>980967</v>
      </c>
      <c r="H15" s="622">
        <v>982006</v>
      </c>
      <c r="I15" s="625">
        <f>G15-H15</f>
        <v>-1039</v>
      </c>
      <c r="J15" s="625">
        <f>$F15*I15</f>
        <v>519500</v>
      </c>
      <c r="K15" s="728">
        <f>J15/1000000</f>
        <v>0.5195</v>
      </c>
      <c r="L15" s="621">
        <v>909091</v>
      </c>
      <c r="M15" s="622">
        <v>909091</v>
      </c>
      <c r="N15" s="625">
        <f>L15-M15</f>
        <v>0</v>
      </c>
      <c r="O15" s="625">
        <f>$F15*N15</f>
        <v>0</v>
      </c>
      <c r="P15" s="728">
        <f>O15/1000000</f>
        <v>0</v>
      </c>
      <c r="Q15" s="630"/>
    </row>
    <row r="16" spans="1:17" s="626" customFormat="1" ht="19.5" customHeight="1">
      <c r="A16" s="309">
        <v>6</v>
      </c>
      <c r="B16" s="349" t="s">
        <v>263</v>
      </c>
      <c r="C16" s="347">
        <v>4864881</v>
      </c>
      <c r="D16" s="333" t="s">
        <v>12</v>
      </c>
      <c r="E16" s="110" t="s">
        <v>349</v>
      </c>
      <c r="F16" s="348">
        <v>-500</v>
      </c>
      <c r="G16" s="621">
        <v>987146</v>
      </c>
      <c r="H16" s="622">
        <v>987656</v>
      </c>
      <c r="I16" s="625">
        <f>G16-H16</f>
        <v>-510</v>
      </c>
      <c r="J16" s="625">
        <f>$F16*I16</f>
        <v>255000</v>
      </c>
      <c r="K16" s="728">
        <f>J16/1000000</f>
        <v>0.255</v>
      </c>
      <c r="L16" s="621">
        <v>976523</v>
      </c>
      <c r="M16" s="622">
        <v>976523</v>
      </c>
      <c r="N16" s="625">
        <f>L16-M16</f>
        <v>0</v>
      </c>
      <c r="O16" s="625">
        <f>$F16*N16</f>
        <v>0</v>
      </c>
      <c r="P16" s="728">
        <f>O16/1000000</f>
        <v>0</v>
      </c>
      <c r="Q16" s="630"/>
    </row>
    <row r="17" spans="1:17" s="626" customFormat="1" ht="19.5" customHeight="1">
      <c r="A17" s="309">
        <v>7</v>
      </c>
      <c r="B17" s="349" t="s">
        <v>278</v>
      </c>
      <c r="C17" s="347">
        <v>4902572</v>
      </c>
      <c r="D17" s="333" t="s">
        <v>12</v>
      </c>
      <c r="E17" s="110" t="s">
        <v>349</v>
      </c>
      <c r="F17" s="348">
        <v>300</v>
      </c>
      <c r="G17" s="621">
        <v>109</v>
      </c>
      <c r="H17" s="622">
        <v>109</v>
      </c>
      <c r="I17" s="625">
        <f>G17-H17</f>
        <v>0</v>
      </c>
      <c r="J17" s="625">
        <f>$F17*I17</f>
        <v>0</v>
      </c>
      <c r="K17" s="728">
        <f>J17/1000000</f>
        <v>0</v>
      </c>
      <c r="L17" s="621">
        <v>20</v>
      </c>
      <c r="M17" s="622">
        <v>20</v>
      </c>
      <c r="N17" s="625">
        <f>L17-M17</f>
        <v>0</v>
      </c>
      <c r="O17" s="625">
        <f>$F17*N17</f>
        <v>0</v>
      </c>
      <c r="P17" s="728">
        <f>O17/1000000</f>
        <v>0</v>
      </c>
      <c r="Q17" s="630"/>
    </row>
    <row r="18" spans="1:17" s="626" customFormat="1" ht="19.5" customHeight="1">
      <c r="A18" s="309"/>
      <c r="B18" s="346"/>
      <c r="C18" s="347"/>
      <c r="D18" s="333"/>
      <c r="E18" s="110"/>
      <c r="F18" s="348"/>
      <c r="G18" s="109"/>
      <c r="H18" s="98"/>
      <c r="I18" s="47"/>
      <c r="J18" s="47"/>
      <c r="K18" s="112"/>
      <c r="L18" s="363"/>
      <c r="M18" s="692"/>
      <c r="N18" s="692"/>
      <c r="O18" s="692"/>
      <c r="P18" s="693"/>
      <c r="Q18" s="630"/>
    </row>
    <row r="19" spans="1:17" s="626" customFormat="1" ht="19.5" customHeight="1">
      <c r="A19" s="309"/>
      <c r="B19" s="346"/>
      <c r="C19" s="347"/>
      <c r="D19" s="333"/>
      <c r="E19" s="110"/>
      <c r="F19" s="348"/>
      <c r="G19" s="109"/>
      <c r="H19" s="98"/>
      <c r="I19" s="47"/>
      <c r="J19" s="47"/>
      <c r="K19" s="112"/>
      <c r="L19" s="363"/>
      <c r="M19" s="692"/>
      <c r="N19" s="692"/>
      <c r="O19" s="692"/>
      <c r="P19" s="693"/>
      <c r="Q19" s="630"/>
    </row>
    <row r="20" spans="1:17" s="626" customFormat="1" ht="19.5" customHeight="1">
      <c r="A20" s="309"/>
      <c r="B20" s="349"/>
      <c r="C20" s="347"/>
      <c r="D20" s="333"/>
      <c r="E20" s="110"/>
      <c r="F20" s="348"/>
      <c r="G20" s="109"/>
      <c r="H20" s="98"/>
      <c r="I20" s="47"/>
      <c r="J20" s="47"/>
      <c r="K20" s="112"/>
      <c r="L20" s="363"/>
      <c r="M20" s="692"/>
      <c r="N20" s="692"/>
      <c r="O20" s="692"/>
      <c r="P20" s="693"/>
      <c r="Q20" s="630"/>
    </row>
    <row r="21" spans="1:17" s="626" customFormat="1" ht="19.5" customHeight="1">
      <c r="A21" s="309"/>
      <c r="B21" s="346" t="s">
        <v>264</v>
      </c>
      <c r="C21" s="347"/>
      <c r="D21" s="333"/>
      <c r="E21" s="110"/>
      <c r="F21" s="350"/>
      <c r="G21" s="109"/>
      <c r="H21" s="98"/>
      <c r="I21" s="44"/>
      <c r="J21" s="48"/>
      <c r="K21" s="356">
        <f>SUM(K9:K20)</f>
        <v>2.295125</v>
      </c>
      <c r="L21" s="364"/>
      <c r="M21" s="339"/>
      <c r="N21" s="339"/>
      <c r="O21" s="339"/>
      <c r="P21" s="357">
        <f>SUM(P9:P20)</f>
        <v>-0.2181</v>
      </c>
      <c r="Q21" s="630"/>
    </row>
    <row r="22" spans="1:17" s="626" customFormat="1" ht="19.5" customHeight="1">
      <c r="A22" s="309"/>
      <c r="B22" s="346" t="s">
        <v>265</v>
      </c>
      <c r="C22" s="347"/>
      <c r="D22" s="333"/>
      <c r="E22" s="110"/>
      <c r="F22" s="350"/>
      <c r="G22" s="109"/>
      <c r="H22" s="98"/>
      <c r="I22" s="44"/>
      <c r="J22" s="44"/>
      <c r="K22" s="112"/>
      <c r="L22" s="363"/>
      <c r="M22" s="692"/>
      <c r="N22" s="692"/>
      <c r="O22" s="692"/>
      <c r="P22" s="693"/>
      <c r="Q22" s="630"/>
    </row>
    <row r="23" spans="1:17" s="626" customFormat="1" ht="19.5" customHeight="1">
      <c r="A23" s="309"/>
      <c r="B23" s="346" t="s">
        <v>266</v>
      </c>
      <c r="C23" s="347"/>
      <c r="D23" s="333"/>
      <c r="E23" s="110"/>
      <c r="F23" s="350"/>
      <c r="G23" s="109"/>
      <c r="H23" s="98"/>
      <c r="I23" s="44"/>
      <c r="J23" s="44"/>
      <c r="K23" s="112"/>
      <c r="L23" s="363"/>
      <c r="M23" s="692"/>
      <c r="N23" s="692"/>
      <c r="O23" s="692"/>
      <c r="P23" s="693"/>
      <c r="Q23" s="630"/>
    </row>
    <row r="24" spans="1:17" s="626" customFormat="1" ht="19.5" customHeight="1">
      <c r="A24" s="309">
        <v>8</v>
      </c>
      <c r="B24" s="349" t="s">
        <v>267</v>
      </c>
      <c r="C24" s="347">
        <v>4864796</v>
      </c>
      <c r="D24" s="333" t="s">
        <v>12</v>
      </c>
      <c r="E24" s="110" t="s">
        <v>349</v>
      </c>
      <c r="F24" s="348">
        <v>200</v>
      </c>
      <c r="G24" s="621">
        <v>996799</v>
      </c>
      <c r="H24" s="622">
        <v>996423</v>
      </c>
      <c r="I24" s="625">
        <f>G24-H24</f>
        <v>376</v>
      </c>
      <c r="J24" s="625">
        <f>$F24*I24</f>
        <v>75200</v>
      </c>
      <c r="K24" s="728">
        <f>J24/1000000</f>
        <v>0.0752</v>
      </c>
      <c r="L24" s="621">
        <v>999933</v>
      </c>
      <c r="M24" s="622">
        <v>999897</v>
      </c>
      <c r="N24" s="625">
        <f>L24-M24</f>
        <v>36</v>
      </c>
      <c r="O24" s="625">
        <f>$F24*N24</f>
        <v>7200</v>
      </c>
      <c r="P24" s="728">
        <f>O24/1000000</f>
        <v>0.0072</v>
      </c>
      <c r="Q24" s="648"/>
    </row>
    <row r="25" spans="1:17" s="626" customFormat="1" ht="21" customHeight="1">
      <c r="A25" s="309">
        <v>9</v>
      </c>
      <c r="B25" s="349" t="s">
        <v>268</v>
      </c>
      <c r="C25" s="347">
        <v>4864932</v>
      </c>
      <c r="D25" s="333" t="s">
        <v>12</v>
      </c>
      <c r="E25" s="110" t="s">
        <v>349</v>
      </c>
      <c r="F25" s="348">
        <v>375</v>
      </c>
      <c r="G25" s="621">
        <v>937969</v>
      </c>
      <c r="H25" s="622">
        <v>938686</v>
      </c>
      <c r="I25" s="625">
        <f>G25-H25</f>
        <v>-717</v>
      </c>
      <c r="J25" s="625">
        <f>$F25*I25</f>
        <v>-268875</v>
      </c>
      <c r="K25" s="728">
        <f>J25/1000000</f>
        <v>-0.268875</v>
      </c>
      <c r="L25" s="621">
        <v>997625</v>
      </c>
      <c r="M25" s="622">
        <v>997625</v>
      </c>
      <c r="N25" s="625">
        <f>L25-M25</f>
        <v>0</v>
      </c>
      <c r="O25" s="625">
        <f>$F25*N25</f>
        <v>0</v>
      </c>
      <c r="P25" s="728">
        <f>O25/1000000</f>
        <v>0</v>
      </c>
      <c r="Q25" s="642"/>
    </row>
    <row r="26" spans="1:17" ht="19.5" customHeight="1">
      <c r="A26" s="309"/>
      <c r="B26" s="346" t="s">
        <v>269</v>
      </c>
      <c r="C26" s="349"/>
      <c r="D26" s="333"/>
      <c r="E26" s="110"/>
      <c r="F26" s="350"/>
      <c r="G26" s="109"/>
      <c r="H26" s="98"/>
      <c r="I26" s="44"/>
      <c r="J26" s="48"/>
      <c r="K26" s="357">
        <f>SUM(K24:K25)</f>
        <v>-0.19367499999999999</v>
      </c>
      <c r="L26" s="364"/>
      <c r="M26" s="361"/>
      <c r="N26" s="361"/>
      <c r="O26" s="361"/>
      <c r="P26" s="357">
        <f>SUM(P24:P25)</f>
        <v>0.0072</v>
      </c>
      <c r="Q26" s="173"/>
    </row>
    <row r="27" spans="1:17" ht="19.5" customHeight="1">
      <c r="A27" s="309"/>
      <c r="B27" s="346" t="s">
        <v>270</v>
      </c>
      <c r="C27" s="347"/>
      <c r="D27" s="333"/>
      <c r="E27" s="98"/>
      <c r="F27" s="348"/>
      <c r="G27" s="109"/>
      <c r="H27" s="98"/>
      <c r="I27" s="47"/>
      <c r="J27" s="43"/>
      <c r="K27" s="112"/>
      <c r="L27" s="363"/>
      <c r="M27" s="21"/>
      <c r="N27" s="21"/>
      <c r="O27" s="21"/>
      <c r="P27" s="28"/>
      <c r="Q27" s="173"/>
    </row>
    <row r="28" spans="1:17" ht="19.5" customHeight="1">
      <c r="A28" s="309"/>
      <c r="B28" s="346" t="s">
        <v>266</v>
      </c>
      <c r="C28" s="347"/>
      <c r="D28" s="333"/>
      <c r="E28" s="98"/>
      <c r="F28" s="348"/>
      <c r="G28" s="109"/>
      <c r="H28" s="98"/>
      <c r="I28" s="47"/>
      <c r="J28" s="43"/>
      <c r="K28" s="112"/>
      <c r="L28" s="363"/>
      <c r="M28" s="21"/>
      <c r="N28" s="21"/>
      <c r="O28" s="21"/>
      <c r="P28" s="28"/>
      <c r="Q28" s="173"/>
    </row>
    <row r="29" spans="1:17" s="626" customFormat="1" ht="19.5" customHeight="1">
      <c r="A29" s="309">
        <v>10</v>
      </c>
      <c r="B29" s="349" t="s">
        <v>271</v>
      </c>
      <c r="C29" s="347">
        <v>4864819</v>
      </c>
      <c r="D29" s="333" t="s">
        <v>12</v>
      </c>
      <c r="E29" s="110" t="s">
        <v>349</v>
      </c>
      <c r="F29" s="729">
        <v>200</v>
      </c>
      <c r="G29" s="621">
        <v>272893</v>
      </c>
      <c r="H29" s="622">
        <v>275427</v>
      </c>
      <c r="I29" s="625">
        <f aca="true" t="shared" si="0" ref="I29:I34">G29-H29</f>
        <v>-2534</v>
      </c>
      <c r="J29" s="625">
        <f aca="true" t="shared" si="1" ref="J29:J34">$F29*I29</f>
        <v>-506800</v>
      </c>
      <c r="K29" s="728">
        <f aca="true" t="shared" si="2" ref="K29:K34">J29/1000000</f>
        <v>-0.5068</v>
      </c>
      <c r="L29" s="621">
        <v>266025</v>
      </c>
      <c r="M29" s="622">
        <v>266060</v>
      </c>
      <c r="N29" s="625">
        <f aca="true" t="shared" si="3" ref="N29:N34">L29-M29</f>
        <v>-35</v>
      </c>
      <c r="O29" s="625">
        <f aca="true" t="shared" si="4" ref="O29:O34">$F29*N29</f>
        <v>-7000</v>
      </c>
      <c r="P29" s="728">
        <f aca="true" t="shared" si="5" ref="P29:P34">O29/1000000</f>
        <v>-0.007</v>
      </c>
      <c r="Q29" s="630"/>
    </row>
    <row r="30" spans="1:17" s="626" customFormat="1" ht="19.5" customHeight="1">
      <c r="A30" s="309">
        <v>11</v>
      </c>
      <c r="B30" s="349" t="s">
        <v>272</v>
      </c>
      <c r="C30" s="347">
        <v>4864801</v>
      </c>
      <c r="D30" s="333" t="s">
        <v>12</v>
      </c>
      <c r="E30" s="110" t="s">
        <v>349</v>
      </c>
      <c r="F30" s="729">
        <v>200</v>
      </c>
      <c r="G30" s="621">
        <v>129480</v>
      </c>
      <c r="H30" s="622">
        <v>128153</v>
      </c>
      <c r="I30" s="625">
        <f t="shared" si="0"/>
        <v>1327</v>
      </c>
      <c r="J30" s="625">
        <f t="shared" si="1"/>
        <v>265400</v>
      </c>
      <c r="K30" s="728">
        <f t="shared" si="2"/>
        <v>0.2654</v>
      </c>
      <c r="L30" s="621">
        <v>43202</v>
      </c>
      <c r="M30" s="622">
        <v>43114</v>
      </c>
      <c r="N30" s="625">
        <f t="shared" si="3"/>
        <v>88</v>
      </c>
      <c r="O30" s="625">
        <f t="shared" si="4"/>
        <v>17600</v>
      </c>
      <c r="P30" s="728">
        <f t="shared" si="5"/>
        <v>0.0176</v>
      </c>
      <c r="Q30" s="630"/>
    </row>
    <row r="31" spans="1:17" s="626" customFormat="1" ht="19.5" customHeight="1">
      <c r="A31" s="309">
        <v>12</v>
      </c>
      <c r="B31" s="349" t="s">
        <v>273</v>
      </c>
      <c r="C31" s="347">
        <v>4864820</v>
      </c>
      <c r="D31" s="333" t="s">
        <v>12</v>
      </c>
      <c r="E31" s="110" t="s">
        <v>349</v>
      </c>
      <c r="F31" s="729">
        <v>100</v>
      </c>
      <c r="G31" s="621">
        <v>216827</v>
      </c>
      <c r="H31" s="622">
        <v>214233</v>
      </c>
      <c r="I31" s="625">
        <f t="shared" si="0"/>
        <v>2594</v>
      </c>
      <c r="J31" s="625">
        <f t="shared" si="1"/>
        <v>259400</v>
      </c>
      <c r="K31" s="728">
        <f t="shared" si="2"/>
        <v>0.2594</v>
      </c>
      <c r="L31" s="621">
        <v>75715</v>
      </c>
      <c r="M31" s="622">
        <v>75539</v>
      </c>
      <c r="N31" s="625">
        <f t="shared" si="3"/>
        <v>176</v>
      </c>
      <c r="O31" s="625">
        <f t="shared" si="4"/>
        <v>17600</v>
      </c>
      <c r="P31" s="728">
        <f t="shared" si="5"/>
        <v>0.0176</v>
      </c>
      <c r="Q31" s="630"/>
    </row>
    <row r="32" spans="1:17" s="626" customFormat="1" ht="19.5" customHeight="1">
      <c r="A32" s="309">
        <v>13</v>
      </c>
      <c r="B32" s="349" t="s">
        <v>274</v>
      </c>
      <c r="C32" s="347">
        <v>4865177</v>
      </c>
      <c r="D32" s="333" t="s">
        <v>12</v>
      </c>
      <c r="E32" s="110" t="s">
        <v>349</v>
      </c>
      <c r="F32" s="729">
        <v>1000</v>
      </c>
      <c r="G32" s="621">
        <v>699</v>
      </c>
      <c r="H32" s="622">
        <v>736</v>
      </c>
      <c r="I32" s="625">
        <f t="shared" si="0"/>
        <v>-37</v>
      </c>
      <c r="J32" s="625">
        <f t="shared" si="1"/>
        <v>-37000</v>
      </c>
      <c r="K32" s="728">
        <f t="shared" si="2"/>
        <v>-0.037</v>
      </c>
      <c r="L32" s="621">
        <v>999991</v>
      </c>
      <c r="M32" s="622">
        <v>1000004</v>
      </c>
      <c r="N32" s="625">
        <f t="shared" si="3"/>
        <v>-13</v>
      </c>
      <c r="O32" s="625">
        <f t="shared" si="4"/>
        <v>-13000</v>
      </c>
      <c r="P32" s="728">
        <f t="shared" si="5"/>
        <v>-0.013</v>
      </c>
      <c r="Q32" s="630"/>
    </row>
    <row r="33" spans="1:17" s="626" customFormat="1" ht="19.5" customHeight="1">
      <c r="A33" s="309">
        <v>14</v>
      </c>
      <c r="B33" s="349" t="s">
        <v>275</v>
      </c>
      <c r="C33" s="347">
        <v>4864795</v>
      </c>
      <c r="D33" s="333" t="s">
        <v>12</v>
      </c>
      <c r="E33" s="110" t="s">
        <v>349</v>
      </c>
      <c r="F33" s="729">
        <v>100</v>
      </c>
      <c r="G33" s="621">
        <v>997809</v>
      </c>
      <c r="H33" s="622">
        <v>997809</v>
      </c>
      <c r="I33" s="625">
        <f t="shared" si="0"/>
        <v>0</v>
      </c>
      <c r="J33" s="625">
        <f t="shared" si="1"/>
        <v>0</v>
      </c>
      <c r="K33" s="728">
        <f t="shared" si="2"/>
        <v>0</v>
      </c>
      <c r="L33" s="621">
        <v>999910</v>
      </c>
      <c r="M33" s="622">
        <v>999910</v>
      </c>
      <c r="N33" s="625">
        <f t="shared" si="3"/>
        <v>0</v>
      </c>
      <c r="O33" s="625">
        <f t="shared" si="4"/>
        <v>0</v>
      </c>
      <c r="P33" s="728">
        <f t="shared" si="5"/>
        <v>0</v>
      </c>
      <c r="Q33" s="648"/>
    </row>
    <row r="34" spans="1:17" s="626" customFormat="1" ht="19.5" customHeight="1">
      <c r="A34" s="309">
        <v>15</v>
      </c>
      <c r="B34" s="349" t="s">
        <v>378</v>
      </c>
      <c r="C34" s="347">
        <v>4864821</v>
      </c>
      <c r="D34" s="333" t="s">
        <v>12</v>
      </c>
      <c r="E34" s="110" t="s">
        <v>349</v>
      </c>
      <c r="F34" s="729">
        <v>150</v>
      </c>
      <c r="G34" s="621">
        <v>999584</v>
      </c>
      <c r="H34" s="622">
        <v>999982</v>
      </c>
      <c r="I34" s="625">
        <f t="shared" si="0"/>
        <v>-398</v>
      </c>
      <c r="J34" s="625">
        <f t="shared" si="1"/>
        <v>-59700</v>
      </c>
      <c r="K34" s="728">
        <f t="shared" si="2"/>
        <v>-0.0597</v>
      </c>
      <c r="L34" s="621">
        <v>999854</v>
      </c>
      <c r="M34" s="622">
        <v>999643</v>
      </c>
      <c r="N34" s="625">
        <f t="shared" si="3"/>
        <v>211</v>
      </c>
      <c r="O34" s="625">
        <f t="shared" si="4"/>
        <v>31650</v>
      </c>
      <c r="P34" s="739">
        <f t="shared" si="5"/>
        <v>0.03165</v>
      </c>
      <c r="Q34" s="671"/>
    </row>
    <row r="35" spans="1:17" ht="19.5" customHeight="1">
      <c r="A35" s="309"/>
      <c r="B35" s="346" t="s">
        <v>261</v>
      </c>
      <c r="C35" s="347"/>
      <c r="D35" s="333"/>
      <c r="E35" s="98"/>
      <c r="F35" s="348"/>
      <c r="G35" s="311"/>
      <c r="H35" s="339"/>
      <c r="I35" s="339"/>
      <c r="J35" s="355"/>
      <c r="K35" s="354"/>
      <c r="L35" s="360"/>
      <c r="M35" s="361"/>
      <c r="N35" s="361"/>
      <c r="O35" s="361"/>
      <c r="P35" s="362"/>
      <c r="Q35" s="173"/>
    </row>
    <row r="36" spans="1:17" s="626" customFormat="1" ht="19.5" customHeight="1">
      <c r="A36" s="309">
        <v>16</v>
      </c>
      <c r="B36" s="349" t="s">
        <v>276</v>
      </c>
      <c r="C36" s="347">
        <v>4865185</v>
      </c>
      <c r="D36" s="333" t="s">
        <v>12</v>
      </c>
      <c r="E36" s="110" t="s">
        <v>349</v>
      </c>
      <c r="F36" s="729">
        <v>-2500</v>
      </c>
      <c r="G36" s="621">
        <v>999743</v>
      </c>
      <c r="H36" s="622">
        <v>999820</v>
      </c>
      <c r="I36" s="625">
        <f>G36-H36</f>
        <v>-77</v>
      </c>
      <c r="J36" s="625">
        <f>$F36*I36</f>
        <v>192500</v>
      </c>
      <c r="K36" s="728">
        <f>J36/1000000</f>
        <v>0.1925</v>
      </c>
      <c r="L36" s="621">
        <v>3075</v>
      </c>
      <c r="M36" s="622">
        <v>3075</v>
      </c>
      <c r="N36" s="625">
        <f>L36-M36</f>
        <v>0</v>
      </c>
      <c r="O36" s="625">
        <f>$F36*N36</f>
        <v>0</v>
      </c>
      <c r="P36" s="739">
        <f>O36/1000000</f>
        <v>0</v>
      </c>
      <c r="Q36" s="647"/>
    </row>
    <row r="37" spans="1:17" s="626" customFormat="1" ht="19.5" customHeight="1">
      <c r="A37" s="309">
        <v>17</v>
      </c>
      <c r="B37" s="349" t="s">
        <v>279</v>
      </c>
      <c r="C37" s="347">
        <v>4902572</v>
      </c>
      <c r="D37" s="333" t="s">
        <v>12</v>
      </c>
      <c r="E37" s="110" t="s">
        <v>349</v>
      </c>
      <c r="F37" s="729">
        <v>-300</v>
      </c>
      <c r="G37" s="621">
        <v>109</v>
      </c>
      <c r="H37" s="622">
        <v>109</v>
      </c>
      <c r="I37" s="625">
        <f>G37-H37</f>
        <v>0</v>
      </c>
      <c r="J37" s="625">
        <f>$F37*I37</f>
        <v>0</v>
      </c>
      <c r="K37" s="728">
        <f>J37/1000000</f>
        <v>0</v>
      </c>
      <c r="L37" s="621">
        <v>20</v>
      </c>
      <c r="M37" s="622">
        <v>20</v>
      </c>
      <c r="N37" s="625">
        <f>L37-M37</f>
        <v>0</v>
      </c>
      <c r="O37" s="625">
        <f>$F37*N37</f>
        <v>0</v>
      </c>
      <c r="P37" s="728">
        <f>O37/1000000</f>
        <v>0</v>
      </c>
      <c r="Q37" s="630"/>
    </row>
    <row r="38" spans="1:17" ht="19.5" customHeight="1">
      <c r="A38" s="309"/>
      <c r="B38" s="346"/>
      <c r="C38" s="347"/>
      <c r="D38" s="347"/>
      <c r="E38" s="349"/>
      <c r="F38" s="347"/>
      <c r="G38" s="109"/>
      <c r="H38" s="47"/>
      <c r="I38" s="47"/>
      <c r="J38" s="47"/>
      <c r="K38" s="116"/>
      <c r="L38" s="41"/>
      <c r="M38" s="21"/>
      <c r="N38" s="21"/>
      <c r="O38" s="21"/>
      <c r="P38" s="28"/>
      <c r="Q38" s="173"/>
    </row>
    <row r="39" spans="1:17" ht="19.5" customHeight="1" thickBot="1">
      <c r="A39" s="351"/>
      <c r="B39" s="352" t="s">
        <v>277</v>
      </c>
      <c r="C39" s="352"/>
      <c r="D39" s="352"/>
      <c r="E39" s="352"/>
      <c r="F39" s="352"/>
      <c r="G39" s="118"/>
      <c r="H39" s="117"/>
      <c r="I39" s="117"/>
      <c r="J39" s="117"/>
      <c r="K39" s="539">
        <f>SUM(K29:K38)</f>
        <v>0.11380000000000001</v>
      </c>
      <c r="L39" s="365"/>
      <c r="M39" s="366"/>
      <c r="N39" s="366"/>
      <c r="O39" s="366"/>
      <c r="P39" s="358">
        <f>SUM(P29:P38)</f>
        <v>0.04685</v>
      </c>
      <c r="Q39" s="174"/>
    </row>
    <row r="40" spans="1:16" ht="13.5" thickTop="1">
      <c r="A40" s="59"/>
      <c r="B40" s="2"/>
      <c r="C40" s="106"/>
      <c r="D40" s="59"/>
      <c r="E40" s="106"/>
      <c r="F40" s="10"/>
      <c r="G40" s="10"/>
      <c r="H40" s="10"/>
      <c r="I40" s="10"/>
      <c r="J40" s="10"/>
      <c r="K40" s="11"/>
      <c r="L40" s="367"/>
      <c r="M40" s="18"/>
      <c r="N40" s="18"/>
      <c r="O40" s="18"/>
      <c r="P40" s="18"/>
    </row>
    <row r="41" spans="11:16" ht="12.75">
      <c r="K41" s="18"/>
      <c r="L41" s="18"/>
      <c r="M41" s="18"/>
      <c r="N41" s="18"/>
      <c r="O41" s="18"/>
      <c r="P41" s="18"/>
    </row>
    <row r="42" spans="7:16" ht="12.75">
      <c r="G42" s="158"/>
      <c r="K42" s="18"/>
      <c r="L42" s="18"/>
      <c r="M42" s="18"/>
      <c r="N42" s="18"/>
      <c r="O42" s="18"/>
      <c r="P42" s="18"/>
    </row>
    <row r="43" spans="2:16" ht="21.75">
      <c r="B43" s="213" t="s">
        <v>335</v>
      </c>
      <c r="K43" s="369">
        <f>K21</f>
        <v>2.295125</v>
      </c>
      <c r="L43" s="368"/>
      <c r="M43" s="368"/>
      <c r="N43" s="368"/>
      <c r="O43" s="368"/>
      <c r="P43" s="369">
        <f>P21</f>
        <v>-0.2181</v>
      </c>
    </row>
    <row r="44" spans="2:16" ht="21.75">
      <c r="B44" s="213" t="s">
        <v>336</v>
      </c>
      <c r="K44" s="369">
        <f>K26</f>
        <v>-0.19367499999999999</v>
      </c>
      <c r="L44" s="368"/>
      <c r="M44" s="368"/>
      <c r="N44" s="368"/>
      <c r="O44" s="368"/>
      <c r="P44" s="369">
        <f>P26</f>
        <v>0.0072</v>
      </c>
    </row>
    <row r="45" spans="2:16" ht="21.75">
      <c r="B45" s="213" t="s">
        <v>337</v>
      </c>
      <c r="K45" s="369">
        <f>K39</f>
        <v>0.11380000000000001</v>
      </c>
      <c r="L45" s="368"/>
      <c r="M45" s="368"/>
      <c r="N45" s="368"/>
      <c r="O45" s="368"/>
      <c r="P45" s="533">
        <f>P39</f>
        <v>0.04685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8"/>
  <sheetViews>
    <sheetView view="pageBreakPreview" zoomScale="55" zoomScaleNormal="75" zoomScaleSheetLayoutView="55" zoomScalePageLayoutView="0" workbookViewId="0" topLeftCell="A1">
      <selection activeCell="M16" sqref="M16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4.7109375" style="0" customWidth="1"/>
    <col min="8" max="8" width="16.140625" style="0" customWidth="1"/>
    <col min="9" max="9" width="10.42187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19.8515625" style="0" customWidth="1"/>
    <col min="18" max="18" width="7.57421875" style="0" customWidth="1"/>
  </cols>
  <sheetData>
    <row r="1" ht="26.25">
      <c r="A1" s="1" t="s">
        <v>240</v>
      </c>
    </row>
    <row r="2" spans="1:16" ht="20.25">
      <c r="A2" s="376" t="s">
        <v>241</v>
      </c>
      <c r="P2" s="330" t="str">
        <f>NDPL!Q1</f>
        <v>November-2015</v>
      </c>
    </row>
    <row r="3" spans="1:9" ht="18">
      <c r="A3" s="209" t="s">
        <v>354</v>
      </c>
      <c r="B3" s="209"/>
      <c r="C3" s="302"/>
      <c r="D3" s="303"/>
      <c r="E3" s="303"/>
      <c r="F3" s="302"/>
      <c r="G3" s="302"/>
      <c r="H3" s="302"/>
      <c r="I3" s="302"/>
    </row>
    <row r="4" spans="1:16" ht="24" thickBot="1">
      <c r="A4" s="3"/>
      <c r="G4" s="19"/>
      <c r="H4" s="19"/>
      <c r="I4" s="51" t="s">
        <v>400</v>
      </c>
      <c r="J4" s="19"/>
      <c r="K4" s="19"/>
      <c r="L4" s="19"/>
      <c r="M4" s="19"/>
      <c r="N4" s="51" t="s">
        <v>401</v>
      </c>
      <c r="O4" s="19"/>
      <c r="P4" s="19"/>
    </row>
    <row r="5" spans="1:17" ht="39.75" thickBot="1" thickTop="1">
      <c r="A5" s="38" t="s">
        <v>8</v>
      </c>
      <c r="B5" s="35" t="s">
        <v>9</v>
      </c>
      <c r="C5" s="36" t="s">
        <v>1</v>
      </c>
      <c r="D5" s="36" t="s">
        <v>2</v>
      </c>
      <c r="E5" s="36" t="s">
        <v>3</v>
      </c>
      <c r="F5" s="36" t="s">
        <v>10</v>
      </c>
      <c r="G5" s="38" t="str">
        <f>NDPL!G5</f>
        <v>FINAL READING 01/12/2015</v>
      </c>
      <c r="H5" s="36" t="str">
        <f>NDPL!H5</f>
        <v>INTIAL READING 01/11/2015</v>
      </c>
      <c r="I5" s="36" t="s">
        <v>4</v>
      </c>
      <c r="J5" s="36" t="s">
        <v>5</v>
      </c>
      <c r="K5" s="36" t="s">
        <v>6</v>
      </c>
      <c r="L5" s="38" t="str">
        <f>NDPL!G5</f>
        <v>FINAL READING 01/12/2015</v>
      </c>
      <c r="M5" s="36" t="str">
        <f>NDPL!H5</f>
        <v>INTIAL READING 01/11/2015</v>
      </c>
      <c r="N5" s="36" t="s">
        <v>4</v>
      </c>
      <c r="O5" s="36" t="s">
        <v>5</v>
      </c>
      <c r="P5" s="37" t="s">
        <v>6</v>
      </c>
      <c r="Q5" s="37" t="s">
        <v>312</v>
      </c>
    </row>
    <row r="6" ht="14.25" thickBot="1" thickTop="1"/>
    <row r="7" spans="1:17" ht="13.5" thickTop="1">
      <c r="A7" s="24"/>
      <c r="B7" s="128"/>
      <c r="C7" s="25"/>
      <c r="D7" s="25"/>
      <c r="E7" s="25"/>
      <c r="F7" s="33"/>
      <c r="G7" s="24"/>
      <c r="H7" s="25"/>
      <c r="I7" s="25"/>
      <c r="J7" s="25"/>
      <c r="K7" s="33"/>
      <c r="L7" s="24"/>
      <c r="M7" s="25"/>
      <c r="N7" s="25"/>
      <c r="O7" s="25"/>
      <c r="P7" s="33"/>
      <c r="Q7" s="172"/>
    </row>
    <row r="8" spans="1:17" ht="18">
      <c r="A8" s="134"/>
      <c r="B8" s="565" t="s">
        <v>286</v>
      </c>
      <c r="C8" s="563"/>
      <c r="D8" s="137"/>
      <c r="E8" s="137"/>
      <c r="F8" s="139"/>
      <c r="G8" s="150"/>
      <c r="H8" s="19"/>
      <c r="I8" s="74"/>
      <c r="J8" s="74"/>
      <c r="K8" s="76"/>
      <c r="L8" s="75"/>
      <c r="M8" s="73"/>
      <c r="N8" s="74"/>
      <c r="O8" s="74"/>
      <c r="P8" s="76"/>
      <c r="Q8" s="173"/>
    </row>
    <row r="9" spans="1:17" ht="18">
      <c r="A9" s="141"/>
      <c r="B9" s="566" t="s">
        <v>287</v>
      </c>
      <c r="C9" s="567" t="s">
        <v>281</v>
      </c>
      <c r="D9" s="142"/>
      <c r="E9" s="137"/>
      <c r="F9" s="139"/>
      <c r="G9" s="23"/>
      <c r="H9" s="19"/>
      <c r="I9" s="74"/>
      <c r="J9" s="74"/>
      <c r="K9" s="76"/>
      <c r="L9" s="207"/>
      <c r="M9" s="74"/>
      <c r="N9" s="74"/>
      <c r="O9" s="74"/>
      <c r="P9" s="76"/>
      <c r="Q9" s="173"/>
    </row>
    <row r="10" spans="1:17" ht="20.25">
      <c r="A10" s="548">
        <v>1</v>
      </c>
      <c r="B10" s="562" t="s">
        <v>282</v>
      </c>
      <c r="C10" s="563">
        <v>4865001</v>
      </c>
      <c r="D10" s="613" t="s">
        <v>12</v>
      </c>
      <c r="E10" s="137" t="s">
        <v>358</v>
      </c>
      <c r="F10" s="564">
        <v>2000</v>
      </c>
      <c r="G10" s="555">
        <v>21184</v>
      </c>
      <c r="H10" s="556">
        <v>20115</v>
      </c>
      <c r="I10" s="556">
        <f>G10-H10</f>
        <v>1069</v>
      </c>
      <c r="J10" s="556">
        <f>$F10*I10</f>
        <v>2138000</v>
      </c>
      <c r="K10" s="556">
        <f>J10/1000000</f>
        <v>2.138</v>
      </c>
      <c r="L10" s="555">
        <v>1589</v>
      </c>
      <c r="M10" s="556">
        <v>1576</v>
      </c>
      <c r="N10" s="525">
        <f>L10-M10</f>
        <v>13</v>
      </c>
      <c r="O10" s="525">
        <f>$F10*N10</f>
        <v>26000</v>
      </c>
      <c r="P10" s="527">
        <f>O10/1000000</f>
        <v>0.026</v>
      </c>
      <c r="Q10" s="173"/>
    </row>
    <row r="11" spans="1:17" s="626" customFormat="1" ht="20.25">
      <c r="A11" s="548">
        <v>2</v>
      </c>
      <c r="B11" s="562" t="s">
        <v>284</v>
      </c>
      <c r="C11" s="563">
        <v>4864886</v>
      </c>
      <c r="D11" s="613" t="s">
        <v>12</v>
      </c>
      <c r="E11" s="137" t="s">
        <v>358</v>
      </c>
      <c r="F11" s="564">
        <v>5000</v>
      </c>
      <c r="G11" s="621">
        <v>1000115</v>
      </c>
      <c r="H11" s="622">
        <v>999970</v>
      </c>
      <c r="I11" s="622">
        <f>G11-H11</f>
        <v>145</v>
      </c>
      <c r="J11" s="622">
        <f>$F11*I11</f>
        <v>725000</v>
      </c>
      <c r="K11" s="622">
        <f>J11/1000000</f>
        <v>0.725</v>
      </c>
      <c r="L11" s="621">
        <v>999919</v>
      </c>
      <c r="M11" s="622">
        <v>999913</v>
      </c>
      <c r="N11" s="623">
        <f>L11-M11</f>
        <v>6</v>
      </c>
      <c r="O11" s="623">
        <f>$F11*N11</f>
        <v>30000</v>
      </c>
      <c r="P11" s="624">
        <f>O11/1000000</f>
        <v>0.03</v>
      </c>
      <c r="Q11" s="630"/>
    </row>
    <row r="12" spans="1:17" ht="14.25">
      <c r="A12" s="109"/>
      <c r="B12" s="146"/>
      <c r="C12" s="125"/>
      <c r="D12" s="613"/>
      <c r="E12" s="144"/>
      <c r="F12" s="145"/>
      <c r="G12" s="151"/>
      <c r="H12" s="152"/>
      <c r="I12" s="74"/>
      <c r="J12" s="74"/>
      <c r="K12" s="76"/>
      <c r="L12" s="207"/>
      <c r="M12" s="74"/>
      <c r="N12" s="74"/>
      <c r="O12" s="74"/>
      <c r="P12" s="76"/>
      <c r="Q12" s="173"/>
    </row>
    <row r="13" spans="1:17" ht="14.25">
      <c r="A13" s="109"/>
      <c r="B13" s="143"/>
      <c r="C13" s="125"/>
      <c r="D13" s="613"/>
      <c r="E13" s="144"/>
      <c r="F13" s="145"/>
      <c r="G13" s="151"/>
      <c r="H13" s="152"/>
      <c r="I13" s="74"/>
      <c r="J13" s="74"/>
      <c r="K13" s="76"/>
      <c r="L13" s="207"/>
      <c r="M13" s="74"/>
      <c r="N13" s="74"/>
      <c r="O13" s="74"/>
      <c r="P13" s="76"/>
      <c r="Q13" s="173"/>
    </row>
    <row r="14" spans="1:17" ht="18">
      <c r="A14" s="109"/>
      <c r="B14" s="143"/>
      <c r="C14" s="125"/>
      <c r="D14" s="613"/>
      <c r="E14" s="144"/>
      <c r="F14" s="145"/>
      <c r="G14" s="151"/>
      <c r="H14" s="577" t="s">
        <v>321</v>
      </c>
      <c r="I14" s="557"/>
      <c r="J14" s="353"/>
      <c r="K14" s="558">
        <f>SUM(K10:K11)</f>
        <v>2.863</v>
      </c>
      <c r="L14" s="207"/>
      <c r="M14" s="578" t="s">
        <v>321</v>
      </c>
      <c r="N14" s="559"/>
      <c r="O14" s="552"/>
      <c r="P14" s="560">
        <f>SUM(P10:P11)</f>
        <v>0.055999999999999994</v>
      </c>
      <c r="Q14" s="173"/>
    </row>
    <row r="15" spans="1:17" ht="18">
      <c r="A15" s="109"/>
      <c r="B15" s="373"/>
      <c r="C15" s="372"/>
      <c r="D15" s="613"/>
      <c r="E15" s="144"/>
      <c r="F15" s="145"/>
      <c r="G15" s="151"/>
      <c r="H15" s="152"/>
      <c r="I15" s="74"/>
      <c r="J15" s="74"/>
      <c r="K15" s="76"/>
      <c r="L15" s="207"/>
      <c r="M15" s="74"/>
      <c r="N15" s="74"/>
      <c r="O15" s="74"/>
      <c r="P15" s="76"/>
      <c r="Q15" s="173"/>
    </row>
    <row r="16" spans="1:17" ht="18">
      <c r="A16" s="147"/>
      <c r="B16" s="246"/>
      <c r="C16" s="177"/>
      <c r="D16" s="614"/>
      <c r="E16" s="144"/>
      <c r="F16" s="149"/>
      <c r="G16" s="23"/>
      <c r="H16" s="19"/>
      <c r="I16" s="74"/>
      <c r="J16" s="74"/>
      <c r="K16" s="76"/>
      <c r="L16" s="207"/>
      <c r="M16" s="74"/>
      <c r="N16" s="74"/>
      <c r="O16" s="74"/>
      <c r="P16" s="76"/>
      <c r="Q16" s="173"/>
    </row>
    <row r="17" spans="1:17" s="626" customFormat="1" ht="20.25">
      <c r="A17" s="311"/>
      <c r="B17" s="371"/>
      <c r="C17" s="372"/>
      <c r="D17" s="613"/>
      <c r="E17" s="137"/>
      <c r="F17" s="704"/>
      <c r="G17" s="621"/>
      <c r="H17" s="622"/>
      <c r="I17" s="622"/>
      <c r="J17" s="622"/>
      <c r="K17" s="622"/>
      <c r="L17" s="621"/>
      <c r="M17" s="622"/>
      <c r="N17" s="623"/>
      <c r="O17" s="623"/>
      <c r="P17" s="624"/>
      <c r="Q17" s="630"/>
    </row>
    <row r="18" spans="1:17" s="626" customFormat="1" ht="20.25">
      <c r="A18" s="311"/>
      <c r="B18" s="371"/>
      <c r="C18" s="372"/>
      <c r="D18" s="613"/>
      <c r="E18" s="137"/>
      <c r="F18" s="704"/>
      <c r="G18" s="621"/>
      <c r="H18" s="622"/>
      <c r="I18" s="622"/>
      <c r="J18" s="622"/>
      <c r="K18" s="622"/>
      <c r="L18" s="621"/>
      <c r="M18" s="622"/>
      <c r="N18" s="623"/>
      <c r="O18" s="623"/>
      <c r="P18" s="624"/>
      <c r="Q18" s="680"/>
    </row>
    <row r="19" spans="1:17" ht="12.75">
      <c r="A19" s="23"/>
      <c r="B19" s="19"/>
      <c r="C19" s="19"/>
      <c r="D19" s="19"/>
      <c r="E19" s="19"/>
      <c r="F19" s="19"/>
      <c r="G19" s="23"/>
      <c r="H19" s="19"/>
      <c r="I19" s="19"/>
      <c r="J19" s="19"/>
      <c r="K19" s="19"/>
      <c r="L19" s="23"/>
      <c r="M19" s="19"/>
      <c r="N19" s="19"/>
      <c r="O19" s="19"/>
      <c r="P19" s="115"/>
      <c r="Q19" s="173"/>
    </row>
    <row r="20" spans="1:17" ht="18">
      <c r="A20" s="23"/>
      <c r="B20" s="19"/>
      <c r="C20" s="19"/>
      <c r="D20" s="19"/>
      <c r="E20" s="19"/>
      <c r="F20" s="19"/>
      <c r="G20" s="23"/>
      <c r="H20" s="580"/>
      <c r="I20" s="579"/>
      <c r="J20" s="475"/>
      <c r="K20" s="561"/>
      <c r="L20" s="23"/>
      <c r="M20" s="580"/>
      <c r="N20" s="561"/>
      <c r="O20" s="475"/>
      <c r="P20" s="561"/>
      <c r="Q20" s="173"/>
    </row>
    <row r="21" spans="1:17" ht="12.75">
      <c r="A21" s="23"/>
      <c r="B21" s="19"/>
      <c r="C21" s="19"/>
      <c r="D21" s="19"/>
      <c r="E21" s="19"/>
      <c r="F21" s="19"/>
      <c r="G21" s="23"/>
      <c r="H21" s="19"/>
      <c r="I21" s="19"/>
      <c r="J21" s="19"/>
      <c r="K21" s="19"/>
      <c r="L21" s="23"/>
      <c r="M21" s="19"/>
      <c r="N21" s="19"/>
      <c r="O21" s="19"/>
      <c r="P21" s="115"/>
      <c r="Q21" s="173"/>
    </row>
    <row r="22" spans="1:17" ht="13.5" thickBot="1">
      <c r="A22" s="29"/>
      <c r="B22" s="30"/>
      <c r="C22" s="30"/>
      <c r="D22" s="30"/>
      <c r="E22" s="30"/>
      <c r="F22" s="30"/>
      <c r="G22" s="29"/>
      <c r="H22" s="30"/>
      <c r="I22" s="223"/>
      <c r="J22" s="30"/>
      <c r="K22" s="224"/>
      <c r="L22" s="29"/>
      <c r="M22" s="30"/>
      <c r="N22" s="223"/>
      <c r="O22" s="30"/>
      <c r="P22" s="224"/>
      <c r="Q22" s="174"/>
    </row>
    <row r="23" ht="13.5" thickTop="1"/>
    <row r="27" spans="1:16" ht="18">
      <c r="A27" s="568" t="s">
        <v>289</v>
      </c>
      <c r="B27" s="210"/>
      <c r="C27" s="210"/>
      <c r="D27" s="210"/>
      <c r="E27" s="210"/>
      <c r="F27" s="210"/>
      <c r="K27" s="153">
        <f>(K14+K20)</f>
        <v>2.863</v>
      </c>
      <c r="L27" s="154"/>
      <c r="M27" s="154"/>
      <c r="N27" s="154"/>
      <c r="O27" s="154"/>
      <c r="P27" s="153">
        <f>(P14+P20)</f>
        <v>0.055999999999999994</v>
      </c>
    </row>
    <row r="30" spans="1:2" ht="18">
      <c r="A30" s="568" t="s">
        <v>290</v>
      </c>
      <c r="B30" s="568" t="s">
        <v>291</v>
      </c>
    </row>
    <row r="31" spans="1:16" ht="18">
      <c r="A31" s="225"/>
      <c r="B31" s="225"/>
      <c r="H31" s="178" t="s">
        <v>292</v>
      </c>
      <c r="I31" s="210"/>
      <c r="J31" s="178"/>
      <c r="K31" s="318">
        <v>0</v>
      </c>
      <c r="L31" s="318"/>
      <c r="M31" s="318"/>
      <c r="N31" s="318"/>
      <c r="O31" s="318"/>
      <c r="P31" s="318">
        <v>0</v>
      </c>
    </row>
    <row r="32" spans="8:16" ht="18">
      <c r="H32" s="178" t="s">
        <v>293</v>
      </c>
      <c r="I32" s="210"/>
      <c r="J32" s="178"/>
      <c r="K32" s="318">
        <f>BRPL!K17</f>
        <v>0</v>
      </c>
      <c r="L32" s="318"/>
      <c r="M32" s="318"/>
      <c r="N32" s="318"/>
      <c r="O32" s="318"/>
      <c r="P32" s="318">
        <f>BRPL!P17</f>
        <v>0</v>
      </c>
    </row>
    <row r="33" spans="8:16" ht="18">
      <c r="H33" s="178" t="s">
        <v>294</v>
      </c>
      <c r="I33" s="210"/>
      <c r="J33" s="178"/>
      <c r="K33" s="210">
        <f>BYPL!K32</f>
        <v>-1.1313000000000002</v>
      </c>
      <c r="L33" s="210"/>
      <c r="M33" s="569"/>
      <c r="N33" s="210"/>
      <c r="O33" s="210"/>
      <c r="P33" s="210">
        <f>BYPL!P32</f>
        <v>-7.759275000000001</v>
      </c>
    </row>
    <row r="34" spans="8:16" ht="18">
      <c r="H34" s="178" t="s">
        <v>295</v>
      </c>
      <c r="I34" s="210"/>
      <c r="J34" s="178"/>
      <c r="K34" s="210">
        <f>NDMC!K33</f>
        <v>-0.261</v>
      </c>
      <c r="L34" s="210"/>
      <c r="M34" s="210"/>
      <c r="N34" s="210"/>
      <c r="O34" s="210"/>
      <c r="P34" s="210">
        <f>NDMC!P33</f>
        <v>-0.35209999999999997</v>
      </c>
    </row>
    <row r="35" spans="8:16" ht="18">
      <c r="H35" s="178" t="s">
        <v>296</v>
      </c>
      <c r="I35" s="210"/>
      <c r="J35" s="178"/>
      <c r="K35" s="210"/>
      <c r="L35" s="210"/>
      <c r="M35" s="210"/>
      <c r="N35" s="210"/>
      <c r="O35" s="210"/>
      <c r="P35" s="210"/>
    </row>
    <row r="36" spans="8:16" ht="18">
      <c r="H36" s="570" t="s">
        <v>297</v>
      </c>
      <c r="I36" s="178"/>
      <c r="J36" s="178"/>
      <c r="K36" s="178">
        <f>SUM(K31:K35)</f>
        <v>-1.3923</v>
      </c>
      <c r="L36" s="210"/>
      <c r="M36" s="210"/>
      <c r="N36" s="210"/>
      <c r="O36" s="210"/>
      <c r="P36" s="178">
        <f>SUM(P31:P35)</f>
        <v>-8.111375</v>
      </c>
    </row>
    <row r="37" spans="8:16" ht="18">
      <c r="H37" s="210"/>
      <c r="I37" s="210"/>
      <c r="J37" s="210"/>
      <c r="K37" s="210"/>
      <c r="L37" s="210"/>
      <c r="M37" s="210"/>
      <c r="N37" s="210"/>
      <c r="O37" s="210"/>
      <c r="P37" s="210"/>
    </row>
    <row r="38" spans="1:16" ht="18">
      <c r="A38" s="568" t="s">
        <v>322</v>
      </c>
      <c r="B38" s="127"/>
      <c r="C38" s="127"/>
      <c r="D38" s="127"/>
      <c r="E38" s="127"/>
      <c r="F38" s="127"/>
      <c r="G38" s="127"/>
      <c r="H38" s="178"/>
      <c r="I38" s="571"/>
      <c r="J38" s="178"/>
      <c r="K38" s="571">
        <f>K27+K36</f>
        <v>1.4707</v>
      </c>
      <c r="L38" s="210"/>
      <c r="M38" s="210"/>
      <c r="N38" s="210"/>
      <c r="O38" s="210"/>
      <c r="P38" s="571">
        <f>P27+P36</f>
        <v>-8.055375000000002</v>
      </c>
    </row>
    <row r="39" spans="1:10" ht="18">
      <c r="A39" s="178"/>
      <c r="B39" s="126"/>
      <c r="C39" s="127"/>
      <c r="D39" s="127"/>
      <c r="E39" s="127"/>
      <c r="F39" s="127"/>
      <c r="G39" s="127"/>
      <c r="H39" s="127"/>
      <c r="I39" s="156"/>
      <c r="J39" s="127"/>
    </row>
    <row r="40" spans="1:10" ht="18">
      <c r="A40" s="570" t="s">
        <v>298</v>
      </c>
      <c r="B40" s="178" t="s">
        <v>299</v>
      </c>
      <c r="C40" s="127"/>
      <c r="D40" s="127"/>
      <c r="E40" s="127"/>
      <c r="F40" s="127"/>
      <c r="G40" s="127"/>
      <c r="H40" s="127"/>
      <c r="I40" s="156"/>
      <c r="J40" s="127"/>
    </row>
    <row r="41" spans="1:10" ht="12.75">
      <c r="A41" s="155"/>
      <c r="B41" s="126"/>
      <c r="C41" s="127"/>
      <c r="D41" s="127"/>
      <c r="E41" s="127"/>
      <c r="F41" s="127"/>
      <c r="G41" s="127"/>
      <c r="H41" s="127"/>
      <c r="I41" s="156"/>
      <c r="J41" s="127"/>
    </row>
    <row r="42" spans="1:16" ht="18">
      <c r="A42" s="572" t="s">
        <v>300</v>
      </c>
      <c r="B42" s="573" t="s">
        <v>301</v>
      </c>
      <c r="C42" s="574" t="s">
        <v>302</v>
      </c>
      <c r="D42" s="573"/>
      <c r="E42" s="573"/>
      <c r="F42" s="573"/>
      <c r="G42" s="475">
        <v>29.3341</v>
      </c>
      <c r="H42" s="573" t="s">
        <v>303</v>
      </c>
      <c r="I42" s="573"/>
      <c r="J42" s="575"/>
      <c r="K42" s="573">
        <f>($K$38*G42)/100</f>
        <v>0.4314166087</v>
      </c>
      <c r="L42" s="573"/>
      <c r="M42" s="573"/>
      <c r="N42" s="573"/>
      <c r="O42" s="573"/>
      <c r="P42" s="573">
        <f>($P$38*G42)/100</f>
        <v>-2.3629717578750005</v>
      </c>
    </row>
    <row r="43" spans="1:16" ht="18">
      <c r="A43" s="572" t="s">
        <v>304</v>
      </c>
      <c r="B43" s="573" t="s">
        <v>359</v>
      </c>
      <c r="C43" s="574" t="s">
        <v>302</v>
      </c>
      <c r="D43" s="573"/>
      <c r="E43" s="573"/>
      <c r="F43" s="573"/>
      <c r="G43" s="475">
        <v>41.5657</v>
      </c>
      <c r="H43" s="573" t="s">
        <v>303</v>
      </c>
      <c r="I43" s="573"/>
      <c r="J43" s="575"/>
      <c r="K43" s="573">
        <f>($K$38*G43)/100</f>
        <v>0.6113067499</v>
      </c>
      <c r="L43" s="573"/>
      <c r="M43" s="573"/>
      <c r="N43" s="573"/>
      <c r="O43" s="573"/>
      <c r="P43" s="573">
        <f>($P$38*G43)/100</f>
        <v>-3.348273006375001</v>
      </c>
    </row>
    <row r="44" spans="1:16" ht="18">
      <c r="A44" s="572" t="s">
        <v>305</v>
      </c>
      <c r="B44" s="573" t="s">
        <v>360</v>
      </c>
      <c r="C44" s="574" t="s">
        <v>302</v>
      </c>
      <c r="D44" s="573"/>
      <c r="E44" s="573"/>
      <c r="F44" s="573"/>
      <c r="G44" s="475">
        <v>23.1138</v>
      </c>
      <c r="H44" s="573" t="s">
        <v>303</v>
      </c>
      <c r="I44" s="573"/>
      <c r="J44" s="575"/>
      <c r="K44" s="573">
        <f>($K$38*G44)/100</f>
        <v>0.3399346566</v>
      </c>
      <c r="L44" s="573"/>
      <c r="M44" s="573"/>
      <c r="N44" s="573"/>
      <c r="O44" s="573"/>
      <c r="P44" s="573">
        <f>($P$38*G44)/100</f>
        <v>-1.8619032667500006</v>
      </c>
    </row>
    <row r="45" spans="1:16" ht="18">
      <c r="A45" s="572" t="s">
        <v>306</v>
      </c>
      <c r="B45" s="573" t="s">
        <v>361</v>
      </c>
      <c r="C45" s="574" t="s">
        <v>302</v>
      </c>
      <c r="D45" s="573"/>
      <c r="E45" s="573"/>
      <c r="F45" s="573"/>
      <c r="G45" s="475">
        <v>5.2391</v>
      </c>
      <c r="H45" s="573" t="s">
        <v>303</v>
      </c>
      <c r="I45" s="573"/>
      <c r="J45" s="575"/>
      <c r="K45" s="573">
        <f>($K$38*G45)/100</f>
        <v>0.0770514437</v>
      </c>
      <c r="L45" s="573"/>
      <c r="M45" s="573"/>
      <c r="N45" s="573"/>
      <c r="O45" s="573"/>
      <c r="P45" s="573">
        <f>($P$38*G45)/100</f>
        <v>-0.42202915162500004</v>
      </c>
    </row>
    <row r="46" spans="1:16" ht="18">
      <c r="A46" s="572" t="s">
        <v>307</v>
      </c>
      <c r="B46" s="573" t="s">
        <v>362</v>
      </c>
      <c r="C46" s="574" t="s">
        <v>302</v>
      </c>
      <c r="D46" s="573"/>
      <c r="E46" s="573"/>
      <c r="F46" s="573"/>
      <c r="G46" s="475">
        <v>0.7473</v>
      </c>
      <c r="H46" s="573" t="s">
        <v>303</v>
      </c>
      <c r="I46" s="573"/>
      <c r="J46" s="575"/>
      <c r="K46" s="573">
        <f>($K$38*G46)/100</f>
        <v>0.010990541099999999</v>
      </c>
      <c r="L46" s="573"/>
      <c r="M46" s="573"/>
      <c r="N46" s="573"/>
      <c r="O46" s="573"/>
      <c r="P46" s="573">
        <f>($P$38*G46)/100</f>
        <v>-0.060197817375000004</v>
      </c>
    </row>
    <row r="47" spans="6:10" ht="12.75">
      <c r="F47" s="157"/>
      <c r="J47" s="158"/>
    </row>
    <row r="48" spans="1:10" ht="15">
      <c r="A48" s="576" t="s">
        <v>415</v>
      </c>
      <c r="F48" s="157"/>
      <c r="J48" s="158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zoomScale="50" zoomScaleNormal="50" zoomScaleSheetLayoutView="55" workbookViewId="0" topLeftCell="A1">
      <selection activeCell="K28" sqref="K28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6.851562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233"/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304"/>
      <c r="R1" s="19"/>
    </row>
    <row r="2" spans="1:18" ht="30">
      <c r="A2" s="235"/>
      <c r="B2" s="19"/>
      <c r="C2" s="19"/>
      <c r="D2" s="19"/>
      <c r="E2" s="19"/>
      <c r="F2" s="19"/>
      <c r="G2" s="465" t="s">
        <v>357</v>
      </c>
      <c r="H2" s="19"/>
      <c r="I2" s="19"/>
      <c r="J2" s="19"/>
      <c r="K2" s="19"/>
      <c r="L2" s="19"/>
      <c r="M2" s="19"/>
      <c r="N2" s="19"/>
      <c r="O2" s="19"/>
      <c r="P2" s="19"/>
      <c r="Q2" s="305"/>
      <c r="R2" s="19"/>
    </row>
    <row r="3" spans="1:18" ht="26.25">
      <c r="A3" s="235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305"/>
      <c r="R3" s="19"/>
    </row>
    <row r="4" spans="1:18" ht="25.5">
      <c r="A4" s="236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305"/>
      <c r="R4" s="19"/>
    </row>
    <row r="5" spans="1:18" ht="23.25">
      <c r="A5" s="241"/>
      <c r="B5" s="19"/>
      <c r="C5" s="460" t="s">
        <v>387</v>
      </c>
      <c r="D5" s="19"/>
      <c r="E5" s="19"/>
      <c r="F5" s="19"/>
      <c r="G5" s="19"/>
      <c r="H5" s="19"/>
      <c r="I5" s="19"/>
      <c r="J5" s="19"/>
      <c r="K5" s="19"/>
      <c r="L5" s="238"/>
      <c r="M5" s="19"/>
      <c r="N5" s="19"/>
      <c r="O5" s="19"/>
      <c r="P5" s="19"/>
      <c r="Q5" s="305"/>
      <c r="R5" s="19"/>
    </row>
    <row r="6" spans="1:18" ht="18">
      <c r="A6" s="237"/>
      <c r="B6" s="123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305"/>
      <c r="R6" s="19"/>
    </row>
    <row r="7" spans="1:18" ht="26.25">
      <c r="A7" s="235"/>
      <c r="B7" s="19"/>
      <c r="C7" s="19"/>
      <c r="D7" s="19"/>
      <c r="E7" s="19"/>
      <c r="F7" s="290" t="s">
        <v>446</v>
      </c>
      <c r="G7" s="19"/>
      <c r="H7" s="19"/>
      <c r="I7" s="19"/>
      <c r="J7" s="19"/>
      <c r="K7" s="19"/>
      <c r="L7" s="238"/>
      <c r="M7" s="19"/>
      <c r="N7" s="19"/>
      <c r="O7" s="19"/>
      <c r="P7" s="19"/>
      <c r="Q7" s="305"/>
      <c r="R7" s="19"/>
    </row>
    <row r="8" spans="1:18" ht="25.5">
      <c r="A8" s="236"/>
      <c r="B8" s="239"/>
      <c r="C8" s="19"/>
      <c r="D8" s="19"/>
      <c r="E8" s="19"/>
      <c r="F8" s="19"/>
      <c r="G8" s="19"/>
      <c r="H8" s="240"/>
      <c r="I8" s="19"/>
      <c r="J8" s="19"/>
      <c r="K8" s="19"/>
      <c r="L8" s="19"/>
      <c r="M8" s="19"/>
      <c r="N8" s="19"/>
      <c r="O8" s="19"/>
      <c r="P8" s="19"/>
      <c r="Q8" s="305"/>
      <c r="R8" s="19"/>
    </row>
    <row r="9" spans="1:18" ht="12.75">
      <c r="A9" s="241"/>
      <c r="B9" s="19"/>
      <c r="C9" s="19"/>
      <c r="D9" s="19"/>
      <c r="E9" s="19"/>
      <c r="F9" s="19"/>
      <c r="G9" s="19"/>
      <c r="H9" s="242"/>
      <c r="I9" s="19"/>
      <c r="J9" s="19"/>
      <c r="K9" s="19"/>
      <c r="L9" s="19"/>
      <c r="M9" s="19"/>
      <c r="N9" s="19"/>
      <c r="O9" s="19"/>
      <c r="P9" s="19"/>
      <c r="Q9" s="305"/>
      <c r="R9" s="19"/>
    </row>
    <row r="10" spans="1:18" ht="45.75" customHeight="1">
      <c r="A10" s="241"/>
      <c r="B10" s="297" t="s">
        <v>323</v>
      </c>
      <c r="C10" s="19"/>
      <c r="D10" s="19"/>
      <c r="E10" s="19"/>
      <c r="F10" s="19"/>
      <c r="G10" s="19"/>
      <c r="H10" s="242"/>
      <c r="I10" s="291"/>
      <c r="J10" s="73"/>
      <c r="K10" s="73"/>
      <c r="L10" s="73"/>
      <c r="M10" s="73"/>
      <c r="N10" s="291"/>
      <c r="O10" s="73"/>
      <c r="P10" s="73"/>
      <c r="Q10" s="305"/>
      <c r="R10" s="19"/>
    </row>
    <row r="11" spans="1:19" ht="20.25">
      <c r="A11" s="241"/>
      <c r="B11" s="19"/>
      <c r="C11" s="19"/>
      <c r="D11" s="19"/>
      <c r="E11" s="19"/>
      <c r="F11" s="19"/>
      <c r="G11" s="19"/>
      <c r="H11" s="245"/>
      <c r="I11" s="488" t="s">
        <v>342</v>
      </c>
      <c r="J11" s="292"/>
      <c r="K11" s="292"/>
      <c r="L11" s="292"/>
      <c r="M11" s="292"/>
      <c r="N11" s="488" t="s">
        <v>343</v>
      </c>
      <c r="O11" s="292"/>
      <c r="P11" s="292"/>
      <c r="Q11" s="454"/>
      <c r="R11" s="248"/>
      <c r="S11" s="228"/>
    </row>
    <row r="12" spans="1:18" ht="12.75">
      <c r="A12" s="241"/>
      <c r="B12" s="19"/>
      <c r="C12" s="19"/>
      <c r="D12" s="19"/>
      <c r="E12" s="19"/>
      <c r="F12" s="19"/>
      <c r="G12" s="19"/>
      <c r="H12" s="242"/>
      <c r="I12" s="289"/>
      <c r="J12" s="289"/>
      <c r="K12" s="289"/>
      <c r="L12" s="289"/>
      <c r="M12" s="289"/>
      <c r="N12" s="289"/>
      <c r="O12" s="289"/>
      <c r="P12" s="289"/>
      <c r="Q12" s="305"/>
      <c r="R12" s="19"/>
    </row>
    <row r="13" spans="1:18" ht="26.25">
      <c r="A13" s="459">
        <v>1</v>
      </c>
      <c r="B13" s="460" t="s">
        <v>324</v>
      </c>
      <c r="C13" s="461"/>
      <c r="D13" s="461"/>
      <c r="E13" s="458"/>
      <c r="F13" s="458"/>
      <c r="G13" s="244"/>
      <c r="H13" s="455"/>
      <c r="I13" s="456">
        <f>NDPL!K163</f>
        <v>-6.085785724633333</v>
      </c>
      <c r="J13" s="290"/>
      <c r="K13" s="290"/>
      <c r="L13" s="290"/>
      <c r="M13" s="455"/>
      <c r="N13" s="456">
        <f>NDPL!P163</f>
        <v>-2.3185245178750002</v>
      </c>
      <c r="O13" s="290"/>
      <c r="P13" s="290"/>
      <c r="Q13" s="305"/>
      <c r="R13" s="19"/>
    </row>
    <row r="14" spans="1:18" ht="26.25">
      <c r="A14" s="459"/>
      <c r="B14" s="460"/>
      <c r="C14" s="461"/>
      <c r="D14" s="461"/>
      <c r="E14" s="458"/>
      <c r="F14" s="458"/>
      <c r="G14" s="244"/>
      <c r="H14" s="455"/>
      <c r="I14" s="456"/>
      <c r="J14" s="290"/>
      <c r="K14" s="290"/>
      <c r="L14" s="290"/>
      <c r="M14" s="455"/>
      <c r="N14" s="456"/>
      <c r="O14" s="290"/>
      <c r="P14" s="290"/>
      <c r="Q14" s="305"/>
      <c r="R14" s="19"/>
    </row>
    <row r="15" spans="1:18" ht="26.25">
      <c r="A15" s="459"/>
      <c r="B15" s="460"/>
      <c r="C15" s="461"/>
      <c r="D15" s="461"/>
      <c r="E15" s="458"/>
      <c r="F15" s="458"/>
      <c r="G15" s="239"/>
      <c r="H15" s="455"/>
      <c r="I15" s="456"/>
      <c r="J15" s="290"/>
      <c r="K15" s="290"/>
      <c r="L15" s="290"/>
      <c r="M15" s="455"/>
      <c r="N15" s="456"/>
      <c r="O15" s="290"/>
      <c r="P15" s="290"/>
      <c r="Q15" s="305"/>
      <c r="R15" s="19"/>
    </row>
    <row r="16" spans="1:18" ht="23.25" customHeight="1">
      <c r="A16" s="459">
        <v>2</v>
      </c>
      <c r="B16" s="460" t="s">
        <v>325</v>
      </c>
      <c r="C16" s="461"/>
      <c r="D16" s="461"/>
      <c r="E16" s="458"/>
      <c r="F16" s="458"/>
      <c r="G16" s="244"/>
      <c r="H16" s="455" t="s">
        <v>356</v>
      </c>
      <c r="I16" s="456">
        <f>BRPL!K184</f>
        <v>0.939357215900003</v>
      </c>
      <c r="J16" s="290"/>
      <c r="K16" s="290"/>
      <c r="L16" s="290"/>
      <c r="M16" s="455"/>
      <c r="N16" s="456">
        <f>BRPL!P184</f>
        <v>-3.532536936375001</v>
      </c>
      <c r="O16" s="290"/>
      <c r="P16" s="290"/>
      <c r="Q16" s="305"/>
      <c r="R16" s="19"/>
    </row>
    <row r="17" spans="1:18" ht="26.25">
      <c r="A17" s="459"/>
      <c r="B17" s="460"/>
      <c r="C17" s="461"/>
      <c r="D17" s="461"/>
      <c r="E17" s="458"/>
      <c r="F17" s="458"/>
      <c r="G17" s="244"/>
      <c r="H17" s="455"/>
      <c r="I17" s="456"/>
      <c r="J17" s="290"/>
      <c r="K17" s="290"/>
      <c r="L17" s="290"/>
      <c r="M17" s="455"/>
      <c r="N17" s="456"/>
      <c r="O17" s="290"/>
      <c r="P17" s="290"/>
      <c r="Q17" s="305"/>
      <c r="R17" s="19"/>
    </row>
    <row r="18" spans="1:18" ht="26.25">
      <c r="A18" s="459"/>
      <c r="B18" s="460"/>
      <c r="C18" s="461"/>
      <c r="D18" s="461"/>
      <c r="E18" s="458"/>
      <c r="F18" s="458"/>
      <c r="G18" s="239"/>
      <c r="H18" s="455"/>
      <c r="I18" s="456"/>
      <c r="J18" s="290"/>
      <c r="K18" s="290"/>
      <c r="L18" s="290"/>
      <c r="M18" s="455"/>
      <c r="N18" s="456"/>
      <c r="O18" s="290"/>
      <c r="P18" s="290"/>
      <c r="Q18" s="305"/>
      <c r="R18" s="19"/>
    </row>
    <row r="19" spans="1:18" ht="23.25" customHeight="1">
      <c r="A19" s="459">
        <v>3</v>
      </c>
      <c r="B19" s="460" t="s">
        <v>326</v>
      </c>
      <c r="C19" s="461"/>
      <c r="D19" s="461"/>
      <c r="E19" s="458"/>
      <c r="F19" s="458"/>
      <c r="G19" s="244"/>
      <c r="H19" s="455" t="s">
        <v>356</v>
      </c>
      <c r="I19" s="456">
        <f>BYPL!K169</f>
        <v>7.848687289933332</v>
      </c>
      <c r="J19" s="290"/>
      <c r="K19" s="290"/>
      <c r="L19" s="290"/>
      <c r="M19" s="455"/>
      <c r="N19" s="456">
        <f>BYPL!P169</f>
        <v>-7.562211666750001</v>
      </c>
      <c r="O19" s="290"/>
      <c r="P19" s="290"/>
      <c r="Q19" s="305"/>
      <c r="R19" s="19"/>
    </row>
    <row r="20" spans="1:18" ht="26.25">
      <c r="A20" s="459"/>
      <c r="B20" s="460"/>
      <c r="C20" s="461"/>
      <c r="D20" s="461"/>
      <c r="E20" s="458"/>
      <c r="F20" s="458"/>
      <c r="G20" s="244"/>
      <c r="H20" s="455"/>
      <c r="I20" s="456"/>
      <c r="J20" s="290"/>
      <c r="K20" s="290"/>
      <c r="L20" s="290"/>
      <c r="M20" s="455"/>
      <c r="N20" s="456"/>
      <c r="O20" s="290"/>
      <c r="P20" s="290"/>
      <c r="Q20" s="305"/>
      <c r="R20" s="19"/>
    </row>
    <row r="21" spans="1:18" ht="26.25">
      <c r="A21" s="459"/>
      <c r="B21" s="462"/>
      <c r="C21" s="462"/>
      <c r="D21" s="462"/>
      <c r="E21" s="327"/>
      <c r="F21" s="327"/>
      <c r="G21" s="123"/>
      <c r="H21" s="455"/>
      <c r="I21" s="456"/>
      <c r="J21" s="290"/>
      <c r="K21" s="290"/>
      <c r="L21" s="290"/>
      <c r="M21" s="455"/>
      <c r="N21" s="456"/>
      <c r="O21" s="290"/>
      <c r="P21" s="290"/>
      <c r="Q21" s="305"/>
      <c r="R21" s="19"/>
    </row>
    <row r="22" spans="1:18" ht="26.25">
      <c r="A22" s="459">
        <v>4</v>
      </c>
      <c r="B22" s="460" t="s">
        <v>327</v>
      </c>
      <c r="C22" s="462"/>
      <c r="D22" s="462"/>
      <c r="E22" s="327"/>
      <c r="F22" s="327"/>
      <c r="G22" s="244"/>
      <c r="H22" s="455" t="s">
        <v>356</v>
      </c>
      <c r="I22" s="456">
        <f>NDMC!K85</f>
        <v>6.510751443699999</v>
      </c>
      <c r="J22" s="290"/>
      <c r="K22" s="290"/>
      <c r="L22" s="290"/>
      <c r="M22" s="455"/>
      <c r="N22" s="456">
        <f>NDMC!P85</f>
        <v>-0.684654151625</v>
      </c>
      <c r="O22" s="290"/>
      <c r="P22" s="290"/>
      <c r="Q22" s="305"/>
      <c r="R22" s="19"/>
    </row>
    <row r="23" spans="1:18" ht="26.25">
      <c r="A23" s="459"/>
      <c r="B23" s="460"/>
      <c r="C23" s="462"/>
      <c r="D23" s="462"/>
      <c r="E23" s="327"/>
      <c r="F23" s="327"/>
      <c r="G23" s="244"/>
      <c r="H23" s="455"/>
      <c r="I23" s="456"/>
      <c r="J23" s="290"/>
      <c r="K23" s="290"/>
      <c r="L23" s="290"/>
      <c r="M23" s="455"/>
      <c r="N23" s="456"/>
      <c r="O23" s="290"/>
      <c r="P23" s="290"/>
      <c r="Q23" s="305"/>
      <c r="R23" s="19"/>
    </row>
    <row r="24" spans="1:18" ht="26.25">
      <c r="A24" s="459"/>
      <c r="B24" s="462"/>
      <c r="C24" s="462"/>
      <c r="D24" s="462"/>
      <c r="E24" s="327"/>
      <c r="F24" s="327"/>
      <c r="G24" s="123"/>
      <c r="H24" s="455"/>
      <c r="I24" s="456"/>
      <c r="J24" s="290"/>
      <c r="K24" s="290"/>
      <c r="L24" s="290"/>
      <c r="M24" s="455"/>
      <c r="N24" s="456"/>
      <c r="O24" s="290"/>
      <c r="P24" s="290"/>
      <c r="Q24" s="305"/>
      <c r="R24" s="19"/>
    </row>
    <row r="25" spans="1:18" ht="26.25">
      <c r="A25" s="459">
        <v>5</v>
      </c>
      <c r="B25" s="460" t="s">
        <v>328</v>
      </c>
      <c r="C25" s="462"/>
      <c r="D25" s="462"/>
      <c r="E25" s="327"/>
      <c r="F25" s="327"/>
      <c r="G25" s="244"/>
      <c r="H25" s="455" t="s">
        <v>356</v>
      </c>
      <c r="I25" s="456">
        <f>MES!K59</f>
        <v>0.3278071931</v>
      </c>
      <c r="J25" s="290"/>
      <c r="K25" s="290"/>
      <c r="L25" s="290"/>
      <c r="M25" s="455" t="s">
        <v>356</v>
      </c>
      <c r="N25" s="456">
        <f>MES!P59</f>
        <v>0.355218775625</v>
      </c>
      <c r="O25" s="290"/>
      <c r="P25" s="290"/>
      <c r="Q25" s="305"/>
      <c r="R25" s="19"/>
    </row>
    <row r="26" spans="1:18" ht="20.25">
      <c r="A26" s="241"/>
      <c r="B26" s="19"/>
      <c r="C26" s="19"/>
      <c r="D26" s="19"/>
      <c r="E26" s="19"/>
      <c r="F26" s="19"/>
      <c r="G26" s="19"/>
      <c r="H26" s="243"/>
      <c r="I26" s="457"/>
      <c r="J26" s="288"/>
      <c r="K26" s="288"/>
      <c r="L26" s="288"/>
      <c r="M26" s="288"/>
      <c r="N26" s="288"/>
      <c r="O26" s="288"/>
      <c r="P26" s="288"/>
      <c r="Q26" s="305"/>
      <c r="R26" s="19"/>
    </row>
    <row r="27" spans="1:18" ht="18">
      <c r="A27" s="237"/>
      <c r="B27" s="212"/>
      <c r="C27" s="246"/>
      <c r="D27" s="246"/>
      <c r="E27" s="246"/>
      <c r="F27" s="246"/>
      <c r="G27" s="247"/>
      <c r="H27" s="243"/>
      <c r="I27" s="19"/>
      <c r="J27" s="19"/>
      <c r="K27" s="19"/>
      <c r="L27" s="19"/>
      <c r="M27" s="19"/>
      <c r="N27" s="19"/>
      <c r="O27" s="19"/>
      <c r="P27" s="19"/>
      <c r="Q27" s="305"/>
      <c r="R27" s="19"/>
    </row>
    <row r="28" spans="1:18" ht="15">
      <c r="A28" s="241"/>
      <c r="B28" s="19"/>
      <c r="C28" s="19"/>
      <c r="D28" s="19"/>
      <c r="E28" s="19"/>
      <c r="F28" s="19"/>
      <c r="G28" s="19"/>
      <c r="H28" s="243"/>
      <c r="I28" s="19"/>
      <c r="J28" s="19"/>
      <c r="K28" s="19"/>
      <c r="L28" s="19"/>
      <c r="M28" s="19"/>
      <c r="N28" s="19"/>
      <c r="O28" s="19"/>
      <c r="P28" s="19"/>
      <c r="Q28" s="305"/>
      <c r="R28" s="19"/>
    </row>
    <row r="29" spans="1:18" ht="54" customHeight="1" thickBot="1">
      <c r="A29" s="453" t="s">
        <v>329</v>
      </c>
      <c r="B29" s="293"/>
      <c r="C29" s="293"/>
      <c r="D29" s="293"/>
      <c r="E29" s="293"/>
      <c r="F29" s="293"/>
      <c r="G29" s="293"/>
      <c r="H29" s="294"/>
      <c r="I29" s="294"/>
      <c r="J29" s="294"/>
      <c r="K29" s="294"/>
      <c r="L29" s="294"/>
      <c r="M29" s="294"/>
      <c r="N29" s="294"/>
      <c r="O29" s="294"/>
      <c r="P29" s="294"/>
      <c r="Q29" s="306"/>
      <c r="R29" s="19"/>
    </row>
    <row r="30" spans="1:9" ht="13.5" thickTop="1">
      <c r="A30" s="234"/>
      <c r="B30" s="19"/>
      <c r="C30" s="19"/>
      <c r="D30" s="19"/>
      <c r="E30" s="19"/>
      <c r="F30" s="19"/>
      <c r="G30" s="19"/>
      <c r="H30" s="19"/>
      <c r="I30" s="19"/>
    </row>
    <row r="31" spans="1:9" ht="12.75">
      <c r="A31" s="19"/>
      <c r="B31" s="19"/>
      <c r="C31" s="19"/>
      <c r="D31" s="19"/>
      <c r="E31" s="19"/>
      <c r="F31" s="19"/>
      <c r="G31" s="19"/>
      <c r="H31" s="19"/>
      <c r="I31" s="19"/>
    </row>
    <row r="32" spans="1:9" ht="12.75">
      <c r="A32" s="19"/>
      <c r="B32" s="19"/>
      <c r="C32" s="19"/>
      <c r="D32" s="19"/>
      <c r="E32" s="19"/>
      <c r="F32" s="19"/>
      <c r="G32" s="19"/>
      <c r="H32" s="19"/>
      <c r="I32" s="19"/>
    </row>
    <row r="33" spans="1:9" ht="18">
      <c r="A33" s="246" t="s">
        <v>355</v>
      </c>
      <c r="B33" s="19"/>
      <c r="C33" s="19"/>
      <c r="D33" s="19"/>
      <c r="E33" s="452"/>
      <c r="F33" s="452"/>
      <c r="G33" s="19"/>
      <c r="H33" s="19"/>
      <c r="I33" s="19"/>
    </row>
    <row r="34" spans="1:9" ht="15">
      <c r="A34" s="271"/>
      <c r="B34" s="271"/>
      <c r="C34" s="271"/>
      <c r="D34" s="271"/>
      <c r="E34" s="452"/>
      <c r="F34" s="452"/>
      <c r="G34" s="19"/>
      <c r="H34" s="19"/>
      <c r="I34" s="19"/>
    </row>
    <row r="35" spans="1:9" s="452" customFormat="1" ht="15" customHeight="1">
      <c r="A35" s="464" t="s">
        <v>363</v>
      </c>
      <c r="E35"/>
      <c r="F35"/>
      <c r="G35" s="271"/>
      <c r="H35" s="271"/>
      <c r="I35" s="271"/>
    </row>
    <row r="36" spans="1:9" s="452" customFormat="1" ht="15" customHeight="1">
      <c r="A36" s="464"/>
      <c r="E36"/>
      <c r="F36"/>
      <c r="H36" s="271"/>
      <c r="I36" s="271"/>
    </row>
    <row r="37" spans="1:9" s="452" customFormat="1" ht="15" customHeight="1">
      <c r="A37" s="464" t="s">
        <v>364</v>
      </c>
      <c r="E37"/>
      <c r="F37"/>
      <c r="I37" s="271"/>
    </row>
    <row r="38" spans="1:9" s="452" customFormat="1" ht="15" customHeight="1">
      <c r="A38" s="463"/>
      <c r="E38"/>
      <c r="F38"/>
      <c r="I38" s="271"/>
    </row>
    <row r="39" spans="1:9" s="452" customFormat="1" ht="15" customHeight="1">
      <c r="A39" s="464"/>
      <c r="E39"/>
      <c r="F39"/>
      <c r="I39" s="271"/>
    </row>
    <row r="40" spans="1:6" s="452" customFormat="1" ht="15" customHeight="1">
      <c r="A40" s="464"/>
      <c r="B40" s="451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="70" zoomScaleNormal="70" zoomScalePageLayoutView="0" workbookViewId="0" topLeftCell="A1">
      <selection activeCell="M8" sqref="M8"/>
    </sheetView>
  </sheetViews>
  <sheetFormatPr defaultColWidth="9.140625" defaultRowHeight="12.75"/>
  <cols>
    <col min="1" max="1" width="6.8515625" style="0" customWidth="1"/>
    <col min="2" max="2" width="12.00390625" style="0" customWidth="1"/>
    <col min="3" max="3" width="9.8515625" style="0" bestFit="1" customWidth="1"/>
    <col min="6" max="6" width="9.28125" style="0" bestFit="1" customWidth="1"/>
    <col min="7" max="7" width="13.00390625" style="0" customWidth="1"/>
    <col min="8" max="8" width="12.140625" style="0" customWidth="1"/>
    <col min="9" max="9" width="9.28125" style="0" bestFit="1" customWidth="1"/>
    <col min="10" max="10" width="10.57421875" style="0" bestFit="1" customWidth="1"/>
    <col min="11" max="11" width="10.00390625" style="0" customWidth="1"/>
    <col min="12" max="13" width="11.8515625" style="0" customWidth="1"/>
    <col min="14" max="14" width="9.28125" style="0" bestFit="1" customWidth="1"/>
    <col min="15" max="15" width="10.57421875" style="0" bestFit="1" customWidth="1"/>
    <col min="16" max="16" width="12.7109375" style="0" customWidth="1"/>
    <col min="17" max="17" width="12.28125" style="0" customWidth="1"/>
  </cols>
  <sheetData>
    <row r="1" spans="1:16" ht="24" thickBot="1">
      <c r="A1" s="3"/>
      <c r="G1" s="19"/>
      <c r="H1" s="19"/>
      <c r="I1" s="51" t="s">
        <v>400</v>
      </c>
      <c r="J1" s="19"/>
      <c r="K1" s="19"/>
      <c r="L1" s="19"/>
      <c r="M1" s="19"/>
      <c r="N1" s="51" t="s">
        <v>401</v>
      </c>
      <c r="O1" s="19"/>
      <c r="P1" s="19"/>
    </row>
    <row r="2" spans="1:17" ht="39.75" thickBot="1" thickTop="1">
      <c r="A2" s="38" t="s">
        <v>8</v>
      </c>
      <c r="B2" s="35" t="s">
        <v>9</v>
      </c>
      <c r="C2" s="36" t="s">
        <v>1</v>
      </c>
      <c r="D2" s="36" t="s">
        <v>2</v>
      </c>
      <c r="E2" s="36" t="s">
        <v>3</v>
      </c>
      <c r="F2" s="36" t="s">
        <v>10</v>
      </c>
      <c r="G2" s="38" t="str">
        <f>NDPL!G5</f>
        <v>FINAL READING 01/12/2015</v>
      </c>
      <c r="H2" s="36" t="str">
        <f>NDPL!H5</f>
        <v>INTIAL READING 01/11/2015</v>
      </c>
      <c r="I2" s="36" t="s">
        <v>4</v>
      </c>
      <c r="J2" s="36" t="s">
        <v>5</v>
      </c>
      <c r="K2" s="36" t="s">
        <v>6</v>
      </c>
      <c r="L2" s="38" t="str">
        <f>NDPL!G5</f>
        <v>FINAL READING 01/12/2015</v>
      </c>
      <c r="M2" s="36" t="str">
        <f>NDPL!H5</f>
        <v>INTIAL READING 01/11/2015</v>
      </c>
      <c r="N2" s="36" t="s">
        <v>4</v>
      </c>
      <c r="O2" s="36" t="s">
        <v>5</v>
      </c>
      <c r="P2" s="37" t="s">
        <v>6</v>
      </c>
      <c r="Q2" s="609"/>
    </row>
    <row r="3" ht="14.25" thickBot="1" thickTop="1"/>
    <row r="4" spans="1:17" ht="13.5" thickTop="1">
      <c r="A4" s="24"/>
      <c r="B4" s="296" t="s">
        <v>344</v>
      </c>
      <c r="C4" s="25"/>
      <c r="D4" s="25"/>
      <c r="E4" s="25"/>
      <c r="F4" s="33"/>
      <c r="G4" s="24"/>
      <c r="H4" s="25"/>
      <c r="I4" s="25"/>
      <c r="J4" s="25"/>
      <c r="K4" s="33"/>
      <c r="L4" s="24"/>
      <c r="M4" s="25"/>
      <c r="N4" s="25"/>
      <c r="O4" s="25"/>
      <c r="P4" s="33"/>
      <c r="Q4" s="172"/>
    </row>
    <row r="5" spans="1:17" ht="12.75">
      <c r="A5" s="23"/>
      <c r="B5" s="146" t="s">
        <v>348</v>
      </c>
      <c r="C5" s="148" t="s">
        <v>281</v>
      </c>
      <c r="D5" s="19"/>
      <c r="E5" s="19"/>
      <c r="F5" s="115"/>
      <c r="G5" s="23"/>
      <c r="H5" s="19"/>
      <c r="I5" s="19"/>
      <c r="J5" s="19"/>
      <c r="K5" s="115"/>
      <c r="L5" s="23"/>
      <c r="M5" s="19"/>
      <c r="N5" s="19"/>
      <c r="O5" s="19"/>
      <c r="P5" s="115"/>
      <c r="Q5" s="173"/>
    </row>
    <row r="6" spans="1:17" s="626" customFormat="1" ht="15">
      <c r="A6" s="690">
        <v>1</v>
      </c>
      <c r="B6" s="691" t="s">
        <v>345</v>
      </c>
      <c r="C6" s="692">
        <v>4902492</v>
      </c>
      <c r="D6" s="144" t="s">
        <v>12</v>
      </c>
      <c r="E6" s="144" t="s">
        <v>283</v>
      </c>
      <c r="F6" s="693">
        <v>1500</v>
      </c>
      <c r="G6" s="412">
        <v>953249</v>
      </c>
      <c r="H6" s="333">
        <v>953038</v>
      </c>
      <c r="I6" s="479">
        <f>G6-H6</f>
        <v>211</v>
      </c>
      <c r="J6" s="479">
        <f>$F6*I6</f>
        <v>316500</v>
      </c>
      <c r="K6" s="658">
        <f>J6/1000000</f>
        <v>0.3165</v>
      </c>
      <c r="L6" s="412">
        <v>979232</v>
      </c>
      <c r="M6" s="333">
        <v>979232</v>
      </c>
      <c r="N6" s="479">
        <f>L6-M6</f>
        <v>0</v>
      </c>
      <c r="O6" s="479">
        <f>$F6*N6</f>
        <v>0</v>
      </c>
      <c r="P6" s="658">
        <f>O6/1000000</f>
        <v>0</v>
      </c>
      <c r="Q6" s="630"/>
    </row>
    <row r="7" spans="1:17" s="626" customFormat="1" ht="15">
      <c r="A7" s="690">
        <v>2</v>
      </c>
      <c r="B7" s="691" t="s">
        <v>346</v>
      </c>
      <c r="C7" s="692">
        <v>5128477</v>
      </c>
      <c r="D7" s="144" t="s">
        <v>12</v>
      </c>
      <c r="E7" s="144" t="s">
        <v>283</v>
      </c>
      <c r="F7" s="693">
        <v>1500</v>
      </c>
      <c r="G7" s="412">
        <v>992451</v>
      </c>
      <c r="H7" s="413">
        <v>991673</v>
      </c>
      <c r="I7" s="479">
        <f>G7-H7</f>
        <v>778</v>
      </c>
      <c r="J7" s="479">
        <f>$F7*I7</f>
        <v>1167000</v>
      </c>
      <c r="K7" s="658">
        <f>J7/1000000</f>
        <v>1.167</v>
      </c>
      <c r="L7" s="412">
        <v>992897</v>
      </c>
      <c r="M7" s="413">
        <v>992896</v>
      </c>
      <c r="N7" s="479">
        <f>L7-M7</f>
        <v>1</v>
      </c>
      <c r="O7" s="479">
        <f>$F7*N7</f>
        <v>1500</v>
      </c>
      <c r="P7" s="658">
        <f>O7/1000000</f>
        <v>0.0015</v>
      </c>
      <c r="Q7" s="630"/>
    </row>
    <row r="8" spans="1:17" s="703" customFormat="1" ht="15">
      <c r="A8" s="694">
        <v>3</v>
      </c>
      <c r="B8" s="695" t="s">
        <v>347</v>
      </c>
      <c r="C8" s="696">
        <v>4864840</v>
      </c>
      <c r="D8" s="697" t="s">
        <v>12</v>
      </c>
      <c r="E8" s="697" t="s">
        <v>283</v>
      </c>
      <c r="F8" s="698">
        <v>750</v>
      </c>
      <c r="G8" s="699">
        <v>926279</v>
      </c>
      <c r="H8" s="413">
        <v>936433</v>
      </c>
      <c r="I8" s="700">
        <f>G8-H8</f>
        <v>-10154</v>
      </c>
      <c r="J8" s="700">
        <f>$F8*I8</f>
        <v>-7615500</v>
      </c>
      <c r="K8" s="701">
        <f>J8/1000000</f>
        <v>-7.6155</v>
      </c>
      <c r="L8" s="699">
        <v>999302</v>
      </c>
      <c r="M8" s="413">
        <v>999302</v>
      </c>
      <c r="N8" s="700">
        <f>L8-M8</f>
        <v>0</v>
      </c>
      <c r="O8" s="700">
        <f>$F8*N8</f>
        <v>0</v>
      </c>
      <c r="P8" s="701">
        <f>O8/1000000</f>
        <v>0</v>
      </c>
      <c r="Q8" s="702"/>
    </row>
    <row r="9" spans="1:17" ht="12.75">
      <c r="A9" s="95"/>
      <c r="B9" s="19"/>
      <c r="C9" s="21"/>
      <c r="D9" s="19"/>
      <c r="E9" s="19"/>
      <c r="F9" s="28"/>
      <c r="G9" s="95"/>
      <c r="H9" s="21"/>
      <c r="I9" s="19"/>
      <c r="J9" s="19"/>
      <c r="K9" s="115"/>
      <c r="L9" s="95"/>
      <c r="M9" s="21"/>
      <c r="N9" s="19"/>
      <c r="O9" s="19"/>
      <c r="P9" s="115"/>
      <c r="Q9" s="173"/>
    </row>
    <row r="10" spans="1:17" ht="12.75">
      <c r="A10" s="23"/>
      <c r="B10" s="19"/>
      <c r="C10" s="19"/>
      <c r="D10" s="19"/>
      <c r="E10" s="19"/>
      <c r="F10" s="115"/>
      <c r="G10" s="95"/>
      <c r="H10" s="21"/>
      <c r="I10" s="19"/>
      <c r="J10" s="19"/>
      <c r="K10" s="115"/>
      <c r="L10" s="95"/>
      <c r="M10" s="21"/>
      <c r="N10" s="19"/>
      <c r="O10" s="19"/>
      <c r="P10" s="115"/>
      <c r="Q10" s="173"/>
    </row>
    <row r="11" spans="1:17" ht="12.75">
      <c r="A11" s="23"/>
      <c r="B11" s="19"/>
      <c r="C11" s="19"/>
      <c r="D11" s="19"/>
      <c r="E11" s="19"/>
      <c r="F11" s="115"/>
      <c r="G11" s="95"/>
      <c r="H11" s="21"/>
      <c r="I11" s="19"/>
      <c r="J11" s="19"/>
      <c r="K11" s="115"/>
      <c r="L11" s="95"/>
      <c r="M11" s="21"/>
      <c r="N11" s="19"/>
      <c r="O11" s="19"/>
      <c r="P11" s="115"/>
      <c r="Q11" s="173"/>
    </row>
    <row r="12" spans="1:17" ht="12.75">
      <c r="A12" s="23"/>
      <c r="B12" s="19"/>
      <c r="C12" s="19"/>
      <c r="D12" s="19"/>
      <c r="E12" s="19"/>
      <c r="F12" s="115"/>
      <c r="G12" s="95"/>
      <c r="H12" s="21"/>
      <c r="I12" s="227" t="s">
        <v>321</v>
      </c>
      <c r="J12" s="19"/>
      <c r="K12" s="226">
        <f>SUM(K6:K8)</f>
        <v>-6.132</v>
      </c>
      <c r="L12" s="95"/>
      <c r="M12" s="21"/>
      <c r="N12" s="227" t="s">
        <v>321</v>
      </c>
      <c r="O12" s="19"/>
      <c r="P12" s="226">
        <f>SUM(P6:P8)</f>
        <v>0.0015</v>
      </c>
      <c r="Q12" s="173"/>
    </row>
    <row r="13" spans="1:17" ht="12.75">
      <c r="A13" s="23"/>
      <c r="B13" s="19"/>
      <c r="C13" s="19"/>
      <c r="D13" s="19"/>
      <c r="E13" s="19"/>
      <c r="F13" s="115"/>
      <c r="G13" s="95"/>
      <c r="H13" s="21"/>
      <c r="I13" s="370"/>
      <c r="J13" s="19"/>
      <c r="K13" s="222"/>
      <c r="L13" s="95"/>
      <c r="M13" s="21"/>
      <c r="N13" s="370"/>
      <c r="O13" s="19"/>
      <c r="P13" s="222"/>
      <c r="Q13" s="173"/>
    </row>
    <row r="14" spans="1:17" ht="12.75">
      <c r="A14" s="23"/>
      <c r="B14" s="19"/>
      <c r="C14" s="19"/>
      <c r="D14" s="19"/>
      <c r="E14" s="19"/>
      <c r="F14" s="115"/>
      <c r="G14" s="95"/>
      <c r="H14" s="21"/>
      <c r="I14" s="19"/>
      <c r="J14" s="19"/>
      <c r="K14" s="115"/>
      <c r="L14" s="95"/>
      <c r="M14" s="21"/>
      <c r="N14" s="19"/>
      <c r="O14" s="19"/>
      <c r="P14" s="115"/>
      <c r="Q14" s="173"/>
    </row>
    <row r="15" spans="1:17" ht="12.75">
      <c r="A15" s="23"/>
      <c r="B15" s="140" t="s">
        <v>157</v>
      </c>
      <c r="C15" s="19"/>
      <c r="D15" s="19"/>
      <c r="E15" s="19"/>
      <c r="F15" s="115"/>
      <c r="G15" s="95"/>
      <c r="H15" s="21"/>
      <c r="I15" s="19"/>
      <c r="J15" s="19"/>
      <c r="K15" s="115"/>
      <c r="L15" s="95"/>
      <c r="M15" s="21"/>
      <c r="N15" s="19"/>
      <c r="O15" s="19"/>
      <c r="P15" s="115"/>
      <c r="Q15" s="173"/>
    </row>
    <row r="16" spans="1:17" ht="12.75">
      <c r="A16" s="129"/>
      <c r="B16" s="130" t="s">
        <v>280</v>
      </c>
      <c r="C16" s="131" t="s">
        <v>281</v>
      </c>
      <c r="D16" s="131"/>
      <c r="E16" s="132"/>
      <c r="F16" s="133"/>
      <c r="G16" s="134"/>
      <c r="H16" s="21"/>
      <c r="I16" s="19"/>
      <c r="J16" s="19"/>
      <c r="K16" s="115"/>
      <c r="L16" s="95"/>
      <c r="M16" s="21"/>
      <c r="N16" s="19"/>
      <c r="O16" s="19"/>
      <c r="P16" s="115"/>
      <c r="Q16" s="173"/>
    </row>
    <row r="17" spans="1:17" ht="15">
      <c r="A17" s="134">
        <v>1</v>
      </c>
      <c r="B17" s="135" t="s">
        <v>282</v>
      </c>
      <c r="C17" s="136">
        <v>4902509</v>
      </c>
      <c r="D17" s="137" t="s">
        <v>12</v>
      </c>
      <c r="E17" s="137" t="s">
        <v>283</v>
      </c>
      <c r="F17" s="138">
        <v>5000</v>
      </c>
      <c r="G17" s="409">
        <v>997898</v>
      </c>
      <c r="H17" s="410">
        <v>997886</v>
      </c>
      <c r="I17" s="74">
        <f>G17-H17</f>
        <v>12</v>
      </c>
      <c r="J17" s="74">
        <f>$F17*I17</f>
        <v>60000</v>
      </c>
      <c r="K17" s="76">
        <f>J17/1000000</f>
        <v>0.06</v>
      </c>
      <c r="L17" s="409">
        <v>30703</v>
      </c>
      <c r="M17" s="410">
        <v>30778</v>
      </c>
      <c r="N17" s="74">
        <f>L17-M17</f>
        <v>-75</v>
      </c>
      <c r="O17" s="74">
        <f>$F17*N17</f>
        <v>-375000</v>
      </c>
      <c r="P17" s="76">
        <f>O17/1000000</f>
        <v>-0.375</v>
      </c>
      <c r="Q17" s="173"/>
    </row>
    <row r="18" spans="1:17" s="626" customFormat="1" ht="15">
      <c r="A18" s="134">
        <v>2</v>
      </c>
      <c r="B18" s="143" t="s">
        <v>284</v>
      </c>
      <c r="C18" s="136">
        <v>4864938</v>
      </c>
      <c r="D18" s="137" t="s">
        <v>12</v>
      </c>
      <c r="E18" s="137" t="s">
        <v>283</v>
      </c>
      <c r="F18" s="138">
        <v>1000</v>
      </c>
      <c r="G18" s="412">
        <v>999962</v>
      </c>
      <c r="H18" s="413">
        <v>999981</v>
      </c>
      <c r="I18" s="479">
        <f>G18-H18</f>
        <v>-19</v>
      </c>
      <c r="J18" s="479">
        <f>$F18*I18</f>
        <v>-19000</v>
      </c>
      <c r="K18" s="658">
        <f>J18/1000000</f>
        <v>-0.019</v>
      </c>
      <c r="L18" s="412">
        <v>977048</v>
      </c>
      <c r="M18" s="413">
        <v>978072</v>
      </c>
      <c r="N18" s="479">
        <f>L18-M18</f>
        <v>-1024</v>
      </c>
      <c r="O18" s="479">
        <f>$F18*N18</f>
        <v>-1024000</v>
      </c>
      <c r="P18" s="658">
        <f>O18/1000000</f>
        <v>-1.024</v>
      </c>
      <c r="Q18" s="648"/>
    </row>
    <row r="19" spans="1:17" ht="15">
      <c r="A19" s="134">
        <v>3</v>
      </c>
      <c r="B19" s="135" t="s">
        <v>285</v>
      </c>
      <c r="C19" s="136">
        <v>4864947</v>
      </c>
      <c r="D19" s="137" t="s">
        <v>12</v>
      </c>
      <c r="E19" s="137" t="s">
        <v>283</v>
      </c>
      <c r="F19" s="138">
        <v>1000</v>
      </c>
      <c r="G19" s="409">
        <v>977388</v>
      </c>
      <c r="H19" s="410">
        <v>976323</v>
      </c>
      <c r="I19" s="74">
        <f>G19-H19</f>
        <v>1065</v>
      </c>
      <c r="J19" s="74">
        <f>$F19*I19</f>
        <v>1065000</v>
      </c>
      <c r="K19" s="76">
        <f>J19/1000000</f>
        <v>1.065</v>
      </c>
      <c r="L19" s="409">
        <v>991138</v>
      </c>
      <c r="M19" s="410">
        <v>991135</v>
      </c>
      <c r="N19" s="74">
        <f>L19-M19</f>
        <v>3</v>
      </c>
      <c r="O19" s="74">
        <f>$F19*N19</f>
        <v>3000</v>
      </c>
      <c r="P19" s="76">
        <f>O19/1000000</f>
        <v>0.003</v>
      </c>
      <c r="Q19" s="611"/>
    </row>
    <row r="20" spans="1:17" ht="12.75">
      <c r="A20" s="134"/>
      <c r="B20" s="135"/>
      <c r="C20" s="136"/>
      <c r="D20" s="137"/>
      <c r="E20" s="137"/>
      <c r="F20" s="139"/>
      <c r="G20" s="150"/>
      <c r="H20" s="19"/>
      <c r="I20" s="74"/>
      <c r="J20" s="74"/>
      <c r="K20" s="76"/>
      <c r="L20" s="75"/>
      <c r="M20" s="73"/>
      <c r="N20" s="74"/>
      <c r="O20" s="74"/>
      <c r="P20" s="76"/>
      <c r="Q20" s="173"/>
    </row>
    <row r="21" spans="1:17" ht="12.75">
      <c r="A21" s="23"/>
      <c r="B21" s="19"/>
      <c r="C21" s="19"/>
      <c r="D21" s="19"/>
      <c r="E21" s="19"/>
      <c r="F21" s="115"/>
      <c r="G21" s="23"/>
      <c r="H21" s="19"/>
      <c r="I21" s="19"/>
      <c r="J21" s="19"/>
      <c r="K21" s="115"/>
      <c r="L21" s="23"/>
      <c r="M21" s="19"/>
      <c r="N21" s="19"/>
      <c r="O21" s="19"/>
      <c r="P21" s="115"/>
      <c r="Q21" s="173"/>
    </row>
    <row r="22" spans="1:17" ht="12.75">
      <c r="A22" s="23"/>
      <c r="B22" s="19"/>
      <c r="C22" s="19"/>
      <c r="D22" s="19"/>
      <c r="E22" s="19"/>
      <c r="F22" s="115"/>
      <c r="G22" s="23"/>
      <c r="H22" s="19"/>
      <c r="I22" s="19"/>
      <c r="J22" s="19"/>
      <c r="K22" s="115"/>
      <c r="L22" s="23"/>
      <c r="M22" s="19"/>
      <c r="N22" s="19"/>
      <c r="O22" s="19"/>
      <c r="P22" s="115"/>
      <c r="Q22" s="173"/>
    </row>
    <row r="23" spans="1:17" ht="12.75">
      <c r="A23" s="23"/>
      <c r="B23" s="19"/>
      <c r="C23" s="19"/>
      <c r="D23" s="19"/>
      <c r="E23" s="19"/>
      <c r="F23" s="115"/>
      <c r="G23" s="23"/>
      <c r="H23" s="19"/>
      <c r="I23" s="227" t="s">
        <v>321</v>
      </c>
      <c r="J23" s="19"/>
      <c r="K23" s="226">
        <f>SUM(K17:K19)</f>
        <v>1.1059999999999999</v>
      </c>
      <c r="L23" s="23"/>
      <c r="M23" s="19"/>
      <c r="N23" s="227" t="s">
        <v>321</v>
      </c>
      <c r="O23" s="19"/>
      <c r="P23" s="226">
        <f>SUM(P17:P19)</f>
        <v>-1.3960000000000001</v>
      </c>
      <c r="Q23" s="173"/>
    </row>
    <row r="24" spans="1:17" ht="13.5" thickBot="1">
      <c r="A24" s="29"/>
      <c r="B24" s="30"/>
      <c r="C24" s="30"/>
      <c r="D24" s="30"/>
      <c r="E24" s="30"/>
      <c r="F24" s="57"/>
      <c r="G24" s="29"/>
      <c r="H24" s="30"/>
      <c r="I24" s="30"/>
      <c r="J24" s="30"/>
      <c r="K24" s="57"/>
      <c r="L24" s="29"/>
      <c r="M24" s="30"/>
      <c r="N24" s="30"/>
      <c r="O24" s="30"/>
      <c r="P24" s="57"/>
      <c r="Q24" s="174"/>
    </row>
    <row r="25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</cp:lastModifiedBy>
  <cp:lastPrinted>2014-05-22T05:02:47Z</cp:lastPrinted>
  <dcterms:created xsi:type="dcterms:W3CDTF">1996-10-14T23:33:28Z</dcterms:created>
  <dcterms:modified xsi:type="dcterms:W3CDTF">2015-12-21T05:31:44Z</dcterms:modified>
  <cp:category/>
  <cp:version/>
  <cp:contentType/>
  <cp:contentStatus/>
</cp:coreProperties>
</file>